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a83ddb772313372/JEM PROJECT/TREASURER MODULE/JOB AIDS/8. CB RESOLUTIONS/"/>
    </mc:Choice>
  </mc:AlternateContent>
  <xr:revisionPtr revIDLastSave="0" documentId="8_{9FA38E4E-F10E-43D4-A968-0D1B210EA7D3}" xr6:coauthVersionLast="47" xr6:coauthVersionMax="47" xr10:uidLastSave="{00000000-0000-0000-0000-000000000000}"/>
  <bookViews>
    <workbookView xWindow="-108" yWindow="-108" windowWidth="23256" windowHeight="13896" tabRatio="739" xr2:uid="{00000000-000D-0000-FFFF-FFFF00000000}"/>
  </bookViews>
  <sheets>
    <sheet name="MH REDEMPTION MASTER" sheetId="20" r:id="rId1"/>
    <sheet name="MH REDEMPTION 24-25" sheetId="22" r:id="rId2"/>
    <sheet name="MH REDEMPTION 23-24" sheetId="19" r:id="rId3"/>
    <sheet name="MH REDEMPTION 22-23" sheetId="18" r:id="rId4"/>
    <sheet name="MH REDEMPTION 21-22" sheetId="17" r:id="rId5"/>
    <sheet name="MH REDEMPTION 20-21" sheetId="16" r:id="rId6"/>
    <sheet name="MH REDEMPTION 19-20" sheetId="15" r:id="rId7"/>
    <sheet name="MH REDEMPTION 18-19" sheetId="14" r:id="rId8"/>
    <sheet name="MH REDEMPTION 17-18" sheetId="13" r:id="rId9"/>
    <sheet name="MH REDEMPTION 16-17" sheetId="12" r:id="rId10"/>
    <sheet name="MH REDEMPTION 15-16" sheetId="11" r:id="rId11"/>
    <sheet name="MH REDEMPTION 14-15" sheetId="10" r:id="rId12"/>
    <sheet name="MH REDEMPTION 13-14" sheetId="9" r:id="rId13"/>
    <sheet name="MH REDEMPTION 12-13" sheetId="5" r:id="rId14"/>
    <sheet name="Sheet1" sheetId="8" r:id="rId15"/>
  </sheets>
  <definedNames>
    <definedName name="_xlnm._FilterDatabase" localSheetId="3" hidden="1">'MH REDEMPTION 22-23'!$A$1:$A$135</definedName>
    <definedName name="_xlnm._FilterDatabase" localSheetId="2" hidden="1">'MH REDEMPTION 23-24'!$A$1:$A$141</definedName>
    <definedName name="_xlnm.Print_Titles" localSheetId="6">'MH REDEMPTION 19-20'!$1:$4</definedName>
    <definedName name="_xlnm.Print_Titles" localSheetId="5">'MH REDEMPTION 20-21'!$1:$4</definedName>
    <definedName name="_xlnm.Print_Titles" localSheetId="4">'MH REDEMPTION 21-22'!$1:$4</definedName>
    <definedName name="_xlnm.Print_Titles" localSheetId="3">'MH REDEMPTION 22-23'!$1:$4</definedName>
    <definedName name="_xlnm.Print_Titles" localSheetId="2">'MH REDEMPTION 23-24'!$1:$4</definedName>
    <definedName name="_xlnm.Print_Titles" localSheetId="1">'MH REDEMPTION 24-25'!$1:$4</definedName>
    <definedName name="_xlnm.Print_Titles" localSheetId="0">'MH REDEMPTION MASTER'!$1:$4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" i="22" l="1"/>
  <c r="S7" i="22" l="1"/>
  <c r="S8" i="22"/>
  <c r="S9" i="22"/>
  <c r="S10" i="22"/>
  <c r="S11" i="22"/>
  <c r="S12" i="22"/>
  <c r="S13" i="22"/>
  <c r="S14" i="22"/>
  <c r="S15" i="22"/>
  <c r="S16" i="22"/>
  <c r="T18" i="22" s="1"/>
  <c r="S17" i="22"/>
  <c r="S18" i="22"/>
  <c r="S19" i="22"/>
  <c r="S6" i="22"/>
  <c r="T7" i="22" s="1"/>
  <c r="T10" i="22" l="1"/>
  <c r="T14" i="22"/>
  <c r="H42" i="22"/>
  <c r="V58" i="22"/>
  <c r="R42" i="22"/>
  <c r="Q42" i="22"/>
  <c r="P42" i="22"/>
  <c r="O42" i="22"/>
  <c r="N42" i="22"/>
  <c r="M42" i="22"/>
  <c r="L42" i="22"/>
  <c r="K42" i="22"/>
  <c r="J42" i="22"/>
  <c r="I42" i="22"/>
  <c r="G42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T22" i="22" l="1"/>
  <c r="S42" i="22"/>
  <c r="S51" i="22" s="1"/>
  <c r="S59" i="22" s="1"/>
  <c r="R43" i="22"/>
  <c r="AA34" i="19"/>
  <c r="G50" i="19" l="1"/>
  <c r="S31" i="19" l="1"/>
  <c r="AA31" i="19" l="1"/>
  <c r="AA32" i="19"/>
  <c r="AA30" i="19"/>
  <c r="H50" i="19" l="1"/>
  <c r="H5" i="22" s="1"/>
  <c r="S60" i="22" s="1"/>
  <c r="S64" i="22" s="1"/>
  <c r="S66" i="22" s="1"/>
  <c r="S28" i="19" l="1"/>
  <c r="S27" i="19"/>
  <c r="S26" i="19"/>
  <c r="S25" i="19" l="1"/>
  <c r="S24" i="19"/>
  <c r="S23" i="19"/>
  <c r="S22" i="19"/>
  <c r="S21" i="19" l="1"/>
  <c r="T25" i="19" s="1"/>
  <c r="V58" i="20" l="1"/>
  <c r="R42" i="20"/>
  <c r="Q42" i="20"/>
  <c r="P42" i="20"/>
  <c r="O42" i="20"/>
  <c r="N42" i="20"/>
  <c r="M42" i="20"/>
  <c r="L42" i="20"/>
  <c r="K42" i="20"/>
  <c r="J42" i="20"/>
  <c r="I42" i="20"/>
  <c r="G42" i="20"/>
  <c r="S38" i="20"/>
  <c r="S37" i="20"/>
  <c r="S36" i="20"/>
  <c r="S35" i="20"/>
  <c r="S34" i="20"/>
  <c r="S33" i="20"/>
  <c r="S32" i="20"/>
  <c r="S31" i="20"/>
  <c r="S30" i="20"/>
  <c r="S29" i="20"/>
  <c r="S28" i="20"/>
  <c r="S27" i="20"/>
  <c r="S26" i="20"/>
  <c r="S25" i="20"/>
  <c r="S24" i="20"/>
  <c r="S23" i="20"/>
  <c r="S22" i="20"/>
  <c r="S21" i="20"/>
  <c r="S20" i="20"/>
  <c r="R43" i="20" l="1"/>
  <c r="S42" i="20"/>
  <c r="S51" i="20" s="1"/>
  <c r="S59" i="20" s="1"/>
  <c r="S64" i="20" s="1"/>
  <c r="U49" i="18" l="1"/>
  <c r="V66" i="19" l="1"/>
  <c r="R50" i="19"/>
  <c r="Q50" i="19"/>
  <c r="P50" i="19"/>
  <c r="O50" i="19"/>
  <c r="N50" i="19"/>
  <c r="M50" i="19"/>
  <c r="L50" i="19"/>
  <c r="K50" i="19"/>
  <c r="J50" i="19"/>
  <c r="I50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4" i="19"/>
  <c r="S33" i="19"/>
  <c r="S32" i="19"/>
  <c r="S30" i="19"/>
  <c r="S29" i="19"/>
  <c r="T29" i="19" s="1"/>
  <c r="S20" i="19"/>
  <c r="S19" i="19"/>
  <c r="S18" i="19"/>
  <c r="S17" i="19"/>
  <c r="S16" i="19"/>
  <c r="S15" i="19"/>
  <c r="S14" i="19"/>
  <c r="S13" i="19"/>
  <c r="S12" i="19"/>
  <c r="S10" i="19"/>
  <c r="T11" i="19" s="1"/>
  <c r="S11" i="19"/>
  <c r="S9" i="19"/>
  <c r="S8" i="19"/>
  <c r="S7" i="19"/>
  <c r="S6" i="19"/>
  <c r="S5" i="19"/>
  <c r="S50" i="19" l="1"/>
  <c r="E52" i="19" s="1"/>
  <c r="R51" i="19"/>
  <c r="T17" i="19"/>
  <c r="T20" i="19"/>
  <c r="T9" i="19"/>
  <c r="T6" i="19"/>
  <c r="S59" i="19" l="1"/>
  <c r="S67" i="19" s="1"/>
  <c r="S72" i="19" s="1"/>
  <c r="G43" i="18"/>
  <c r="R39" i="18" l="1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 l="1"/>
  <c r="R25" i="18"/>
  <c r="S27" i="18" l="1"/>
  <c r="R24" i="18"/>
  <c r="Z24" i="18"/>
  <c r="R22" i="18" l="1"/>
  <c r="Z19" i="18" l="1"/>
  <c r="L43" i="18" l="1"/>
  <c r="Z5" i="18" l="1"/>
  <c r="U60" i="18"/>
  <c r="Q43" i="18"/>
  <c r="P43" i="18"/>
  <c r="O43" i="18"/>
  <c r="N43" i="18"/>
  <c r="M43" i="18"/>
  <c r="K43" i="18"/>
  <c r="J43" i="18"/>
  <c r="I43" i="18"/>
  <c r="H43" i="18"/>
  <c r="R23" i="18"/>
  <c r="R21" i="18"/>
  <c r="R20" i="18"/>
  <c r="X23" i="18" s="1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S14" i="18" l="1"/>
  <c r="S10" i="18"/>
  <c r="R43" i="18"/>
  <c r="R53" i="18" s="1"/>
  <c r="R61" i="18" s="1"/>
  <c r="R66" i="18" s="1"/>
  <c r="R69" i="18" s="1"/>
  <c r="Q44" i="18"/>
  <c r="H39" i="17"/>
  <c r="T43" i="17" l="1"/>
  <c r="Q25" i="17" l="1"/>
  <c r="Q24" i="17"/>
  <c r="Q23" i="17"/>
  <c r="V25" i="17" l="1"/>
  <c r="Y21" i="17"/>
  <c r="Q20" i="17"/>
  <c r="Y20" i="17"/>
  <c r="X10" i="17" l="1"/>
  <c r="X9" i="17"/>
  <c r="I39" i="17" l="1"/>
  <c r="J39" i="17"/>
  <c r="K39" i="17"/>
  <c r="L39" i="17"/>
  <c r="M39" i="17"/>
  <c r="N39" i="17"/>
  <c r="O39" i="17"/>
  <c r="P39" i="17"/>
  <c r="G39" i="17"/>
  <c r="P40" i="17" l="1"/>
  <c r="S43" i="16"/>
  <c r="Q6" i="17" l="1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R19" i="17" s="1"/>
  <c r="Q21" i="17"/>
  <c r="Q22" i="17"/>
  <c r="R7" i="17" l="1"/>
  <c r="R16" i="17"/>
  <c r="R14" i="17"/>
  <c r="X5" i="17"/>
  <c r="Q5" i="17"/>
  <c r="Q39" i="17" s="1"/>
  <c r="Q49" i="17" s="1"/>
  <c r="Q57" i="17" s="1"/>
  <c r="Q62" i="17" s="1"/>
  <c r="T56" i="17"/>
  <c r="F38" i="16" l="1"/>
  <c r="P34" i="16" l="1"/>
  <c r="P35" i="16"/>
  <c r="P36" i="16"/>
  <c r="P33" i="16"/>
  <c r="P31" i="16"/>
  <c r="P30" i="16"/>
  <c r="P28" i="16"/>
  <c r="P27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5" i="16"/>
  <c r="G38" i="16"/>
  <c r="H38" i="16"/>
  <c r="I38" i="16"/>
  <c r="J38" i="16"/>
  <c r="K38" i="16"/>
  <c r="L38" i="16"/>
  <c r="S54" i="16" l="1"/>
  <c r="O38" i="16"/>
  <c r="N38" i="16"/>
  <c r="M38" i="16"/>
  <c r="O39" i="16" s="1"/>
  <c r="P38" i="16" l="1"/>
  <c r="P47" i="16" s="1"/>
  <c r="P55" i="16" s="1"/>
  <c r="P60" i="16" s="1"/>
  <c r="Q17" i="16"/>
  <c r="Q23" i="16"/>
  <c r="Q15" i="16"/>
  <c r="Q12" i="16"/>
  <c r="Q19" i="16"/>
  <c r="K30" i="15" l="1"/>
  <c r="J30" i="15"/>
  <c r="I30" i="15"/>
  <c r="H30" i="15"/>
  <c r="G30" i="15"/>
  <c r="P30" i="15"/>
  <c r="O30" i="15"/>
  <c r="N30" i="15"/>
  <c r="L30" i="15"/>
  <c r="F30" i="15"/>
  <c r="T42" i="15" l="1"/>
  <c r="M26" i="15" l="1"/>
  <c r="Q26" i="15" s="1"/>
  <c r="M24" i="15" l="1"/>
  <c r="Q24" i="15" s="1"/>
  <c r="M23" i="15" l="1"/>
  <c r="Q23" i="15" s="1"/>
  <c r="M22" i="15"/>
  <c r="Q22" i="15" s="1"/>
  <c r="M21" i="15"/>
  <c r="Q21" i="15" s="1"/>
  <c r="M20" i="15"/>
  <c r="Q20" i="15" s="1"/>
  <c r="R23" i="15" l="1"/>
  <c r="M19" i="15"/>
  <c r="Q19" i="15" s="1"/>
  <c r="M11" i="15" l="1"/>
  <c r="Q11" i="15"/>
  <c r="M18" i="15" l="1"/>
  <c r="Q18" i="15" s="1"/>
  <c r="M27" i="15"/>
  <c r="Q27" i="15" s="1"/>
  <c r="M28" i="15"/>
  <c r="Q28" i="15"/>
  <c r="M6" i="15"/>
  <c r="Q6" i="15" s="1"/>
  <c r="M7" i="15"/>
  <c r="Q7" i="15" s="1"/>
  <c r="M8" i="15"/>
  <c r="Q8" i="15" s="1"/>
  <c r="M9" i="15"/>
  <c r="Q9" i="15" s="1"/>
  <c r="M10" i="15"/>
  <c r="Q10" i="15" s="1"/>
  <c r="M12" i="15"/>
  <c r="Q12" i="15" s="1"/>
  <c r="M13" i="15"/>
  <c r="Q13" i="15" s="1"/>
  <c r="M14" i="15"/>
  <c r="Q14" i="15" s="1"/>
  <c r="M15" i="15"/>
  <c r="Q15" i="15" s="1"/>
  <c r="M16" i="15"/>
  <c r="Q16" i="15" s="1"/>
  <c r="M17" i="15"/>
  <c r="Q17" i="15" s="1"/>
  <c r="M5" i="15"/>
  <c r="Q5" i="15" s="1"/>
  <c r="Q30" i="15" l="1"/>
  <c r="Q37" i="15" s="1"/>
  <c r="Q43" i="15" s="1"/>
  <c r="R19" i="15"/>
  <c r="R16" i="15"/>
  <c r="R6" i="15"/>
  <c r="R10" i="15"/>
  <c r="M30" i="15"/>
  <c r="Q48" i="15" l="1"/>
  <c r="M39" i="14"/>
  <c r="Q39" i="14" s="1"/>
  <c r="M37" i="14" l="1"/>
  <c r="Q37" i="14" s="1"/>
  <c r="M35" i="14" l="1"/>
  <c r="Q35" i="14" s="1"/>
  <c r="M33" i="14"/>
  <c r="Q33" i="14" s="1"/>
  <c r="M31" i="14"/>
  <c r="Q31" i="14" s="1"/>
  <c r="M29" i="14"/>
  <c r="Q29" i="14" s="1"/>
  <c r="M27" i="14"/>
  <c r="Q27" i="14" s="1"/>
  <c r="R35" i="14" l="1"/>
  <c r="M25" i="14"/>
  <c r="Q25" i="14" s="1"/>
  <c r="M23" i="14"/>
  <c r="Q23" i="14" s="1"/>
  <c r="R26" i="14" s="1"/>
  <c r="M21" i="14" l="1"/>
  <c r="Q21" i="14" s="1"/>
  <c r="M19" i="14"/>
  <c r="Q19" i="14" s="1"/>
  <c r="R20" i="14" s="1"/>
  <c r="M17" i="14" l="1"/>
  <c r="Q17" i="14" s="1"/>
  <c r="F42" i="14" l="1"/>
  <c r="G42" i="14"/>
  <c r="H42" i="14"/>
  <c r="I42" i="14"/>
  <c r="J42" i="14"/>
  <c r="K42" i="14"/>
  <c r="L42" i="14"/>
  <c r="N42" i="14"/>
  <c r="O42" i="14"/>
  <c r="P42" i="14"/>
  <c r="J82" i="13" l="1"/>
  <c r="M15" i="14" l="1"/>
  <c r="Q15" i="14" s="1"/>
  <c r="M13" i="14"/>
  <c r="Q13" i="14" s="1"/>
  <c r="M11" i="14" l="1"/>
  <c r="Q11" i="14" s="1"/>
  <c r="M9" i="14"/>
  <c r="Q9" i="14" s="1"/>
  <c r="M7" i="14"/>
  <c r="M42" i="14" l="1"/>
  <c r="Q7" i="14"/>
  <c r="Q42" i="14" s="1"/>
  <c r="Q49" i="14" s="1"/>
  <c r="Q55" i="14" l="1"/>
  <c r="Q60" i="14" s="1"/>
  <c r="M73" i="13"/>
  <c r="M77" i="13" l="1"/>
  <c r="Q77" i="13" s="1"/>
  <c r="M75" i="13"/>
  <c r="Q75" i="13" s="1"/>
  <c r="Q73" i="13"/>
  <c r="M71" i="13" l="1"/>
  <c r="Q71" i="13" s="1"/>
  <c r="M69" i="13"/>
  <c r="Q69" i="13" s="1"/>
  <c r="M67" i="13"/>
  <c r="Q67" i="13" s="1"/>
  <c r="M65" i="13"/>
  <c r="Q65" i="13" s="1"/>
  <c r="M63" i="13"/>
  <c r="Q63" i="13" s="1"/>
  <c r="M61" i="13" l="1"/>
  <c r="Q61" i="13" s="1"/>
  <c r="M59" i="13"/>
  <c r="Q59" i="13" s="1"/>
  <c r="M57" i="13"/>
  <c r="Q57" i="13" s="1"/>
  <c r="M55" i="13"/>
  <c r="Q55" i="13" s="1"/>
  <c r="M53" i="13"/>
  <c r="Q53" i="13" s="1"/>
  <c r="M41" i="13" l="1"/>
  <c r="M39" i="13"/>
  <c r="M37" i="13"/>
  <c r="M35" i="13"/>
  <c r="M33" i="13"/>
  <c r="Q33" i="13" s="1"/>
  <c r="M31" i="13"/>
  <c r="M51" i="13" l="1"/>
  <c r="Q51" i="13" s="1"/>
  <c r="M49" i="13"/>
  <c r="Q49" i="13" s="1"/>
  <c r="M47" i="13"/>
  <c r="Q47" i="13" s="1"/>
  <c r="M45" i="13"/>
  <c r="Q45" i="13" s="1"/>
  <c r="M43" i="13"/>
  <c r="Q43" i="13" s="1"/>
  <c r="Q41" i="13"/>
  <c r="Q39" i="13"/>
  <c r="Q37" i="13"/>
  <c r="Q35" i="13"/>
  <c r="Q31" i="13"/>
  <c r="M29" i="13" l="1"/>
  <c r="Q29" i="13" s="1"/>
  <c r="M27" i="13"/>
  <c r="Q27" i="13" s="1"/>
  <c r="M25" i="13" l="1"/>
  <c r="Q25" i="13" s="1"/>
  <c r="M23" i="13"/>
  <c r="Q23" i="13" s="1"/>
  <c r="M21" i="13" l="1"/>
  <c r="Q21" i="13" s="1"/>
  <c r="M19" i="13" l="1"/>
  <c r="Q19" i="13" s="1"/>
  <c r="M17" i="13"/>
  <c r="Q17" i="13" s="1"/>
  <c r="M15" i="13" l="1"/>
  <c r="Q15" i="13" s="1"/>
  <c r="M13" i="13"/>
  <c r="Q13" i="13" s="1"/>
  <c r="Q67" i="12" l="1"/>
  <c r="P62" i="12"/>
  <c r="O62" i="12"/>
  <c r="N62" i="12"/>
  <c r="L62" i="12"/>
  <c r="K62" i="12"/>
  <c r="J62" i="12"/>
  <c r="I62" i="12"/>
  <c r="H62" i="12"/>
  <c r="G62" i="12"/>
  <c r="F62" i="12"/>
  <c r="P82" i="13" l="1"/>
  <c r="O82" i="13"/>
  <c r="N82" i="13"/>
  <c r="L82" i="13"/>
  <c r="K82" i="13"/>
  <c r="I82" i="13"/>
  <c r="H82" i="13"/>
  <c r="G82" i="13"/>
  <c r="F82" i="13"/>
  <c r="M11" i="13"/>
  <c r="Q11" i="13" s="1"/>
  <c r="M9" i="13"/>
  <c r="Q9" i="13" s="1"/>
  <c r="Q82" i="13" l="1"/>
  <c r="M82" i="13"/>
  <c r="Q88" i="13" l="1"/>
  <c r="Q97" i="13" s="1"/>
  <c r="Q102" i="13" s="1"/>
  <c r="M56" i="12"/>
  <c r="Q56" i="12" s="1"/>
  <c r="M54" i="12" l="1"/>
  <c r="Q54" i="12" s="1"/>
  <c r="M52" i="12" l="1"/>
  <c r="Q52" i="12" s="1"/>
  <c r="M50" i="12"/>
  <c r="Q50" i="12" s="1"/>
  <c r="M48" i="12"/>
  <c r="Q48" i="12" s="1"/>
  <c r="M46" i="12"/>
  <c r="Q46" i="12" s="1"/>
  <c r="M44" i="12"/>
  <c r="Q44" i="12" s="1"/>
  <c r="M42" i="12"/>
  <c r="Q42" i="12" s="1"/>
  <c r="M40" i="12"/>
  <c r="Q40" i="12" s="1"/>
  <c r="M38" i="12"/>
  <c r="Q38" i="12" s="1"/>
  <c r="M36" i="12"/>
  <c r="Q36" i="12" s="1"/>
  <c r="M34" i="12"/>
  <c r="Q34" i="12" s="1"/>
  <c r="M32" i="12"/>
  <c r="Q32" i="12" s="1"/>
  <c r="M30" i="12"/>
  <c r="Q30" i="12" s="1"/>
  <c r="M28" i="12"/>
  <c r="Q28" i="12" s="1"/>
  <c r="M26" i="12"/>
  <c r="Q26" i="12" s="1"/>
  <c r="M24" i="12"/>
  <c r="Q24" i="12" s="1"/>
  <c r="M22" i="12"/>
  <c r="Q22" i="12" s="1"/>
  <c r="M20" i="12"/>
  <c r="Q20" i="12" s="1"/>
  <c r="M18" i="12"/>
  <c r="Q18" i="12" s="1"/>
  <c r="M16" i="12"/>
  <c r="Q16" i="12" s="1"/>
  <c r="M14" i="12"/>
  <c r="Q14" i="12" s="1"/>
  <c r="M12" i="12"/>
  <c r="Q12" i="12" s="1"/>
  <c r="M10" i="12"/>
  <c r="Q10" i="12" s="1"/>
  <c r="M8" i="12"/>
  <c r="Q8" i="12" s="1"/>
  <c r="M6" i="12"/>
  <c r="Q6" i="12" s="1"/>
  <c r="F95" i="11"/>
  <c r="P81" i="11"/>
  <c r="O81" i="11"/>
  <c r="N81" i="11"/>
  <c r="L81" i="11"/>
  <c r="K81" i="11"/>
  <c r="J81" i="11"/>
  <c r="I81" i="11"/>
  <c r="H81" i="11"/>
  <c r="G81" i="11"/>
  <c r="F81" i="11"/>
  <c r="M76" i="11"/>
  <c r="Q76" i="11" s="1"/>
  <c r="M74" i="11"/>
  <c r="Q74" i="11" s="1"/>
  <c r="M72" i="11"/>
  <c r="Q72" i="11" s="1"/>
  <c r="M70" i="11"/>
  <c r="Q70" i="11" s="1"/>
  <c r="M68" i="11"/>
  <c r="Q68" i="11" s="1"/>
  <c r="M66" i="11"/>
  <c r="Q66" i="11" s="1"/>
  <c r="M64" i="11"/>
  <c r="Q64" i="11" s="1"/>
  <c r="M62" i="11"/>
  <c r="Q62" i="11" s="1"/>
  <c r="Q60" i="11"/>
  <c r="M60" i="11"/>
  <c r="M58" i="11"/>
  <c r="Q58" i="11" s="1"/>
  <c r="M56" i="11"/>
  <c r="Q56" i="11" s="1"/>
  <c r="M54" i="11"/>
  <c r="Q54" i="11" s="1"/>
  <c r="M52" i="11"/>
  <c r="Q52" i="11" s="1"/>
  <c r="M50" i="11"/>
  <c r="Q50" i="11" s="1"/>
  <c r="M48" i="11"/>
  <c r="Q48" i="11" s="1"/>
  <c r="M46" i="11"/>
  <c r="Q46" i="11" s="1"/>
  <c r="M44" i="11"/>
  <c r="Q44" i="11" s="1"/>
  <c r="M42" i="11"/>
  <c r="Q42" i="11" s="1"/>
  <c r="M40" i="11"/>
  <c r="Q40" i="11" s="1"/>
  <c r="M38" i="11"/>
  <c r="Q38" i="11" s="1"/>
  <c r="M36" i="11"/>
  <c r="Q36" i="11" s="1"/>
  <c r="M34" i="11"/>
  <c r="Q34" i="11" s="1"/>
  <c r="M32" i="11"/>
  <c r="Q32" i="11" s="1"/>
  <c r="M30" i="11"/>
  <c r="Q30" i="11" s="1"/>
  <c r="M28" i="11"/>
  <c r="Q28" i="11" s="1"/>
  <c r="M26" i="11"/>
  <c r="Q26" i="11" s="1"/>
  <c r="M24" i="11"/>
  <c r="Q24" i="11" s="1"/>
  <c r="M22" i="11"/>
  <c r="Q22" i="11" s="1"/>
  <c r="M20" i="11"/>
  <c r="Q20" i="11" s="1"/>
  <c r="M18" i="11"/>
  <c r="Q18" i="11" s="1"/>
  <c r="M16" i="11"/>
  <c r="Q16" i="11" s="1"/>
  <c r="M14" i="11"/>
  <c r="Q14" i="11" s="1"/>
  <c r="M12" i="11"/>
  <c r="Q12" i="11" s="1"/>
  <c r="M10" i="11"/>
  <c r="Q10" i="11" s="1"/>
  <c r="M8" i="11"/>
  <c r="Q8" i="11" s="1"/>
  <c r="M6" i="11"/>
  <c r="H115" i="10"/>
  <c r="M16" i="10"/>
  <c r="Q16" i="10" s="1"/>
  <c r="M14" i="10"/>
  <c r="Q14" i="10" s="1"/>
  <c r="M12" i="10"/>
  <c r="Q12" i="10" s="1"/>
  <c r="P97" i="10"/>
  <c r="O97" i="10"/>
  <c r="N97" i="10"/>
  <c r="L97" i="10"/>
  <c r="K97" i="10"/>
  <c r="J97" i="10"/>
  <c r="I97" i="10"/>
  <c r="H97" i="10"/>
  <c r="G97" i="10"/>
  <c r="F97" i="10"/>
  <c r="M92" i="10"/>
  <c r="Q92" i="10" s="1"/>
  <c r="M90" i="10"/>
  <c r="Q90" i="10" s="1"/>
  <c r="M88" i="10"/>
  <c r="Q88" i="10" s="1"/>
  <c r="M86" i="10"/>
  <c r="Q86" i="10" s="1"/>
  <c r="M84" i="10"/>
  <c r="Q84" i="10" s="1"/>
  <c r="M82" i="10"/>
  <c r="Q82" i="10" s="1"/>
  <c r="M80" i="10"/>
  <c r="Q80" i="10" s="1"/>
  <c r="M78" i="10"/>
  <c r="Q78" i="10" s="1"/>
  <c r="M76" i="10"/>
  <c r="Q76" i="10" s="1"/>
  <c r="M74" i="10"/>
  <c r="Q74" i="10" s="1"/>
  <c r="M72" i="10"/>
  <c r="Q72" i="10" s="1"/>
  <c r="M70" i="10"/>
  <c r="Q70" i="10" s="1"/>
  <c r="M68" i="10"/>
  <c r="Q68" i="10" s="1"/>
  <c r="M66" i="10"/>
  <c r="Q66" i="10" s="1"/>
  <c r="M64" i="10"/>
  <c r="Q64" i="10" s="1"/>
  <c r="M62" i="10"/>
  <c r="Q62" i="10" s="1"/>
  <c r="M60" i="10"/>
  <c r="Q60" i="10" s="1"/>
  <c r="M58" i="10"/>
  <c r="Q58" i="10" s="1"/>
  <c r="M56" i="10"/>
  <c r="Q56" i="10" s="1"/>
  <c r="M54" i="10"/>
  <c r="Q54" i="10" s="1"/>
  <c r="M52" i="10"/>
  <c r="Q52" i="10" s="1"/>
  <c r="M50" i="10"/>
  <c r="Q50" i="10" s="1"/>
  <c r="M48" i="10"/>
  <c r="Q48" i="10" s="1"/>
  <c r="M46" i="10"/>
  <c r="Q46" i="10" s="1"/>
  <c r="M44" i="10"/>
  <c r="Q44" i="10" s="1"/>
  <c r="M42" i="10"/>
  <c r="Q42" i="10" s="1"/>
  <c r="M40" i="10"/>
  <c r="Q40" i="10" s="1"/>
  <c r="M38" i="10"/>
  <c r="Q38" i="10" s="1"/>
  <c r="M36" i="10"/>
  <c r="Q36" i="10" s="1"/>
  <c r="M34" i="10"/>
  <c r="Q34" i="10" s="1"/>
  <c r="M32" i="10"/>
  <c r="Q32" i="10" s="1"/>
  <c r="M30" i="10"/>
  <c r="Q30" i="10" s="1"/>
  <c r="M28" i="10"/>
  <c r="Q28" i="10" s="1"/>
  <c r="M26" i="10"/>
  <c r="Q26" i="10" s="1"/>
  <c r="M24" i="10"/>
  <c r="Q24" i="10" s="1"/>
  <c r="M22" i="10"/>
  <c r="Q22" i="10" s="1"/>
  <c r="M20" i="10"/>
  <c r="Q20" i="10" s="1"/>
  <c r="M18" i="10"/>
  <c r="Q18" i="10" s="1"/>
  <c r="M10" i="10"/>
  <c r="Q10" i="10" s="1"/>
  <c r="M8" i="10"/>
  <c r="Q8" i="10" s="1"/>
  <c r="M6" i="10"/>
  <c r="M70" i="9"/>
  <c r="Q70" i="9" s="1"/>
  <c r="M92" i="9"/>
  <c r="Q92" i="9" s="1"/>
  <c r="M90" i="9"/>
  <c r="Q90" i="9" s="1"/>
  <c r="M88" i="9"/>
  <c r="Q88" i="9" s="1"/>
  <c r="M86" i="9"/>
  <c r="Q86" i="9" s="1"/>
  <c r="M84" i="9"/>
  <c r="Q84" i="9" s="1"/>
  <c r="M82" i="9"/>
  <c r="Q82" i="9" s="1"/>
  <c r="M80" i="9"/>
  <c r="Q80" i="9" s="1"/>
  <c r="M78" i="9"/>
  <c r="Q78" i="9" s="1"/>
  <c r="M74" i="9"/>
  <c r="Q74" i="9" s="1"/>
  <c r="M72" i="9"/>
  <c r="Q72" i="9" s="1"/>
  <c r="M76" i="9"/>
  <c r="Q76" i="9" s="1"/>
  <c r="M68" i="9"/>
  <c r="Q68" i="9" s="1"/>
  <c r="M66" i="9"/>
  <c r="Q66" i="9" s="1"/>
  <c r="M64" i="9"/>
  <c r="Q64" i="9" s="1"/>
  <c r="M62" i="9"/>
  <c r="Q62" i="9" s="1"/>
  <c r="M60" i="9"/>
  <c r="Q60" i="9" s="1"/>
  <c r="M58" i="9"/>
  <c r="Q58" i="9" s="1"/>
  <c r="M56" i="9"/>
  <c r="Q56" i="9" s="1"/>
  <c r="M54" i="9"/>
  <c r="Q54" i="9" s="1"/>
  <c r="M52" i="9"/>
  <c r="Q52" i="9" s="1"/>
  <c r="M50" i="9"/>
  <c r="Q50" i="9" s="1"/>
  <c r="M48" i="9"/>
  <c r="Q48" i="9" s="1"/>
  <c r="M46" i="9"/>
  <c r="Q46" i="9" s="1"/>
  <c r="M44" i="9"/>
  <c r="Q44" i="9" s="1"/>
  <c r="M42" i="9"/>
  <c r="Q42" i="9" s="1"/>
  <c r="M40" i="9"/>
  <c r="Q40" i="9" s="1"/>
  <c r="M38" i="9"/>
  <c r="Q38" i="9" s="1"/>
  <c r="M36" i="9"/>
  <c r="Q36" i="9" s="1"/>
  <c r="M34" i="9"/>
  <c r="Q34" i="9" s="1"/>
  <c r="M32" i="9"/>
  <c r="Q32" i="9" s="1"/>
  <c r="M30" i="9"/>
  <c r="Q30" i="9" s="1"/>
  <c r="M28" i="9"/>
  <c r="Q28" i="9" s="1"/>
  <c r="M8" i="9"/>
  <c r="Q8" i="9" s="1"/>
  <c r="M26" i="9"/>
  <c r="Q26" i="9" s="1"/>
  <c r="M24" i="9"/>
  <c r="Q24" i="9" s="1"/>
  <c r="M22" i="9"/>
  <c r="Q22" i="9" s="1"/>
  <c r="M20" i="9"/>
  <c r="Q20" i="9" s="1"/>
  <c r="M18" i="9"/>
  <c r="Q18" i="9" s="1"/>
  <c r="M16" i="9"/>
  <c r="Q16" i="9" s="1"/>
  <c r="M14" i="9"/>
  <c r="Q14" i="9" s="1"/>
  <c r="M12" i="9"/>
  <c r="Q12" i="9" s="1"/>
  <c r="M10" i="9"/>
  <c r="Q10" i="9" s="1"/>
  <c r="M6" i="9"/>
  <c r="P97" i="9"/>
  <c r="O97" i="9"/>
  <c r="N97" i="9"/>
  <c r="L97" i="9"/>
  <c r="K97" i="9"/>
  <c r="J97" i="9"/>
  <c r="I97" i="9"/>
  <c r="H97" i="9"/>
  <c r="G97" i="9"/>
  <c r="F97" i="9"/>
  <c r="L138" i="5"/>
  <c r="L136" i="5"/>
  <c r="P136" i="5" s="1"/>
  <c r="L133" i="5"/>
  <c r="P133" i="5" s="1"/>
  <c r="P138" i="5"/>
  <c r="L130" i="5"/>
  <c r="P130" i="5" s="1"/>
  <c r="L127" i="5"/>
  <c r="P127" i="5" s="1"/>
  <c r="L124" i="5"/>
  <c r="P124" i="5" s="1"/>
  <c r="L121" i="5"/>
  <c r="P121" i="5" s="1"/>
  <c r="L75" i="5"/>
  <c r="P75" i="5" s="1"/>
  <c r="L72" i="5"/>
  <c r="P72" i="5" s="1"/>
  <c r="L69" i="5"/>
  <c r="P69" i="5" s="1"/>
  <c r="L66" i="5"/>
  <c r="P66" i="5" s="1"/>
  <c r="L63" i="5"/>
  <c r="P63" i="5" s="1"/>
  <c r="L60" i="5"/>
  <c r="P60" i="5" s="1"/>
  <c r="Q62" i="12" l="1"/>
  <c r="Q77" i="12" s="1"/>
  <c r="Q85" i="12" s="1"/>
  <c r="M62" i="12"/>
  <c r="M81" i="11"/>
  <c r="Q6" i="11"/>
  <c r="Q81" i="11" s="1"/>
  <c r="M97" i="10"/>
  <c r="Q6" i="10"/>
  <c r="Q97" i="10" s="1"/>
  <c r="M97" i="9"/>
  <c r="Q6" i="9"/>
  <c r="Q97" i="9" s="1"/>
  <c r="L117" i="5"/>
  <c r="P117" i="5" s="1"/>
  <c r="L114" i="5"/>
  <c r="P114" i="5" s="1"/>
  <c r="L111" i="5"/>
  <c r="P111" i="5" s="1"/>
  <c r="L108" i="5"/>
  <c r="P108" i="5" s="1"/>
  <c r="L105" i="5"/>
  <c r="P105" i="5" s="1"/>
  <c r="L102" i="5"/>
  <c r="P102" i="5" s="1"/>
  <c r="L99" i="5"/>
  <c r="P99" i="5" s="1"/>
  <c r="L96" i="5"/>
  <c r="P96" i="5" s="1"/>
  <c r="L93" i="5"/>
  <c r="L90" i="5"/>
  <c r="P90" i="5" s="1"/>
  <c r="L87" i="5"/>
  <c r="P87" i="5" s="1"/>
  <c r="L84" i="5"/>
  <c r="P84" i="5" s="1"/>
  <c r="L81" i="5"/>
  <c r="L78" i="5"/>
  <c r="P78" i="5" s="1"/>
  <c r="P93" i="5"/>
  <c r="P81" i="5"/>
  <c r="O143" i="5"/>
  <c r="N143" i="5"/>
  <c r="M143" i="5"/>
  <c r="K143" i="5"/>
  <c r="J143" i="5"/>
  <c r="I143" i="5"/>
  <c r="H143" i="5"/>
  <c r="G143" i="5"/>
  <c r="F143" i="5"/>
  <c r="E143" i="5"/>
  <c r="L21" i="5"/>
  <c r="P21" i="5" s="1"/>
  <c r="L57" i="5"/>
  <c r="P57" i="5" s="1"/>
  <c r="L54" i="5"/>
  <c r="P54" i="5" s="1"/>
  <c r="L51" i="5"/>
  <c r="P51" i="5" s="1"/>
  <c r="L48" i="5"/>
  <c r="P48" i="5" s="1"/>
  <c r="L45" i="5"/>
  <c r="P45" i="5" s="1"/>
  <c r="L42" i="5"/>
  <c r="P42" i="5" s="1"/>
  <c r="L39" i="5"/>
  <c r="P39" i="5" s="1"/>
  <c r="L36" i="5"/>
  <c r="P36" i="5" s="1"/>
  <c r="L33" i="5"/>
  <c r="P33" i="5" s="1"/>
  <c r="L30" i="5"/>
  <c r="P30" i="5" s="1"/>
  <c r="L27" i="5"/>
  <c r="P27" i="5" s="1"/>
  <c r="L24" i="5"/>
  <c r="P24" i="5" s="1"/>
  <c r="L18" i="5"/>
  <c r="P18" i="5" s="1"/>
  <c r="L15" i="5"/>
  <c r="P15" i="5" s="1"/>
  <c r="L12" i="5"/>
  <c r="P12" i="5" s="1"/>
  <c r="L9" i="5"/>
  <c r="P9" i="5" s="1"/>
  <c r="L6" i="5"/>
  <c r="P6" i="5" s="1"/>
  <c r="L143" i="5" l="1"/>
  <c r="P143" i="5"/>
</calcChain>
</file>

<file path=xl/sharedStrings.xml><?xml version="1.0" encoding="utf-8"?>
<sst xmlns="http://schemas.openxmlformats.org/spreadsheetml/2006/main" count="1847" uniqueCount="831">
  <si>
    <t>5TH YEAR</t>
  </si>
  <si>
    <t>NAME</t>
  </si>
  <si>
    <t>DATE</t>
  </si>
  <si>
    <t>PENALTY</t>
  </si>
  <si>
    <t>TR AUTO</t>
  </si>
  <si>
    <t>INDEMNITY</t>
  </si>
  <si>
    <t>TOTAL</t>
  </si>
  <si>
    <t>21-0019</t>
  </si>
  <si>
    <t>RANDY STAMBAUGH</t>
  </si>
  <si>
    <t>25-0035</t>
  </si>
  <si>
    <t>PARCEL #</t>
  </si>
  <si>
    <t>CODE</t>
  </si>
  <si>
    <t>TAX AMOUNT</t>
  </si>
  <si>
    <t>TR COST</t>
  </si>
  <si>
    <t>CO CLK FEES</t>
  </si>
  <si>
    <t>05-0121</t>
  </si>
  <si>
    <t>RAYMOND NAGEL</t>
  </si>
  <si>
    <t>09-0275</t>
  </si>
  <si>
    <t>09-0288</t>
  </si>
  <si>
    <t>09-0357</t>
  </si>
  <si>
    <t>25-0026</t>
  </si>
  <si>
    <t>DAN MCKINNEY</t>
  </si>
  <si>
    <t>MERWIN WOODS</t>
  </si>
  <si>
    <t>LAURA JEPPERSON</t>
  </si>
  <si>
    <t>ANDREA FLYNN</t>
  </si>
  <si>
    <t>04-0006</t>
  </si>
  <si>
    <t>05-0119</t>
  </si>
  <si>
    <t>05-0124</t>
  </si>
  <si>
    <t>SPOON RIDGE LANDFILL</t>
  </si>
  <si>
    <t>GREG VAN HOUTEN</t>
  </si>
  <si>
    <t>Take Notices</t>
  </si>
  <si>
    <t># 10382</t>
  </si>
  <si>
    <t>Sheriff Mail/Circuit Clerk Mail</t>
  </si>
  <si>
    <t>#10383</t>
  </si>
  <si>
    <t>Publications</t>
  </si>
  <si>
    <t>#10384</t>
  </si>
  <si>
    <t>05-0042</t>
  </si>
  <si>
    <t>09-0330</t>
  </si>
  <si>
    <t>20-0019</t>
  </si>
  <si>
    <t>20-0826</t>
  </si>
  <si>
    <t>JESSICA SOLLENBERGER</t>
  </si>
  <si>
    <t>DAVID SHAFFER</t>
  </si>
  <si>
    <t>ROBERT CAMPBELL</t>
  </si>
  <si>
    <t>ROBERT HUBER</t>
  </si>
  <si>
    <t>14-0015</t>
  </si>
  <si>
    <t>16-0007</t>
  </si>
  <si>
    <t>24-0095</t>
  </si>
  <si>
    <t>RANDY STUBER</t>
  </si>
  <si>
    <t>EVERETT WHITE</t>
  </si>
  <si>
    <t>PAULA WATKINS</t>
  </si>
  <si>
    <t>SHERIFF</t>
  </si>
  <si>
    <t>CIR CLK P</t>
  </si>
  <si>
    <t>CIR CLK N</t>
  </si>
  <si>
    <t>FULTON COUNTY TRUSTEE REDEMPTIONS - MOBILE HOME 2012-2013</t>
  </si>
  <si>
    <t>16-0023</t>
  </si>
  <si>
    <t>JERRY HOLLENBACK</t>
  </si>
  <si>
    <t>SUBTOTAL</t>
  </si>
  <si>
    <t>01-0018</t>
  </si>
  <si>
    <t>05-0100</t>
  </si>
  <si>
    <t>05-0140</t>
  </si>
  <si>
    <t>05-0148</t>
  </si>
  <si>
    <t>09-0028</t>
  </si>
  <si>
    <t>15-0003</t>
  </si>
  <si>
    <t>17-0200</t>
  </si>
  <si>
    <t>20-0048</t>
  </si>
  <si>
    <t>RICHARD HERSLOW</t>
  </si>
  <si>
    <t>SCOTT HAIST</t>
  </si>
  <si>
    <t>T.N.</t>
  </si>
  <si>
    <t>BEVERLY FORBES</t>
  </si>
  <si>
    <t>THOMAS MELTON</t>
  </si>
  <si>
    <t>THERESA WALTON</t>
  </si>
  <si>
    <t>JEFFREY FLETCHER</t>
  </si>
  <si>
    <t>BRETT CHAMBERS</t>
  </si>
  <si>
    <t>RICHARD MAHAN</t>
  </si>
  <si>
    <t>01001</t>
  </si>
  <si>
    <t>05001</t>
  </si>
  <si>
    <t>09001</t>
  </si>
  <si>
    <t>03-0002</t>
  </si>
  <si>
    <t>05-0044</t>
  </si>
  <si>
    <t>09-0081</t>
  </si>
  <si>
    <t>10-0701</t>
  </si>
  <si>
    <t>15-0012</t>
  </si>
  <si>
    <t>21-0016</t>
  </si>
  <si>
    <t>AMBER BURNETT</t>
  </si>
  <si>
    <t>LINDA KLING</t>
  </si>
  <si>
    <t>TEDDY HUNGERFORD</t>
  </si>
  <si>
    <t>TERESA KING</t>
  </si>
  <si>
    <t>DEREK GUPPY</t>
  </si>
  <si>
    <t>GAIL LANCASTER</t>
  </si>
  <si>
    <t>09-0106</t>
  </si>
  <si>
    <t>09-0112</t>
  </si>
  <si>
    <t>23-0289</t>
  </si>
  <si>
    <t>23-0290</t>
  </si>
  <si>
    <t>23-0291</t>
  </si>
  <si>
    <t>24-0028</t>
  </si>
  <si>
    <t>LOIS SHOCKENCY</t>
  </si>
  <si>
    <t>CLAYTON SLANE</t>
  </si>
  <si>
    <t>DEBORAH CARPENTER</t>
  </si>
  <si>
    <t>DAVID STAMBAUGH</t>
  </si>
  <si>
    <t>05-0923</t>
  </si>
  <si>
    <t>09-0064</t>
  </si>
  <si>
    <t>09-0128</t>
  </si>
  <si>
    <t>ROBBIE BATTERTON</t>
  </si>
  <si>
    <t>VICKIE RILEA</t>
  </si>
  <si>
    <t>JAY PRESNELL</t>
  </si>
  <si>
    <t>05-0294</t>
  </si>
  <si>
    <t>RHONDA BERMUDEZ</t>
  </si>
  <si>
    <t>09-0400</t>
  </si>
  <si>
    <t>AARON RAWLEY</t>
  </si>
  <si>
    <t>20-0088</t>
  </si>
  <si>
    <t>TIM BOWMAN</t>
  </si>
  <si>
    <t>2011/2012</t>
  </si>
  <si>
    <t>2010/2011/2012</t>
  </si>
  <si>
    <t>2008/2009/2010</t>
  </si>
  <si>
    <t>2009/2011</t>
  </si>
  <si>
    <t>201/2011/2012</t>
  </si>
  <si>
    <t>2010/2011</t>
  </si>
  <si>
    <t>TAX SALE 10/18/2013</t>
  </si>
  <si>
    <t>TERRI HUNTER/LISA DOWNARD</t>
  </si>
  <si>
    <t>FULTON COUNTY TRUSTEE REDEMPTIONS - MOBILE HOME 2013-2014</t>
  </si>
  <si>
    <t>25-0041</t>
  </si>
  <si>
    <t>RAY ADKINS</t>
  </si>
  <si>
    <t>09-0070</t>
  </si>
  <si>
    <t>09-0078</t>
  </si>
  <si>
    <t>09-0395</t>
  </si>
  <si>
    <t>20-0084</t>
  </si>
  <si>
    <t>JACK FREEMAN</t>
  </si>
  <si>
    <t>PHILLIP JOHNS</t>
  </si>
  <si>
    <t>SUE PETERSON</t>
  </si>
  <si>
    <t>BOB &amp; PENNY CAMPBELL</t>
  </si>
  <si>
    <t>09-0402</t>
  </si>
  <si>
    <t>CHARLES SPRAGUE</t>
  </si>
  <si>
    <t>05-0162</t>
  </si>
  <si>
    <t>ADAM RILEY</t>
  </si>
  <si>
    <t>05-0028</t>
  </si>
  <si>
    <t>09-0100</t>
  </si>
  <si>
    <t>16-0026</t>
  </si>
  <si>
    <t>ANTHONY ARNOLD</t>
  </si>
  <si>
    <t>CHANTAL COON</t>
  </si>
  <si>
    <t>LEWIS LASHBROOK</t>
  </si>
  <si>
    <t>#10394</t>
  </si>
  <si>
    <t>#10395</t>
  </si>
  <si>
    <t>20-0039</t>
  </si>
  <si>
    <t>21-0838</t>
  </si>
  <si>
    <t>PATSY SPRINGS</t>
  </si>
  <si>
    <t>LESLIE HOLLENBACK</t>
  </si>
  <si>
    <t>09-0333</t>
  </si>
  <si>
    <t>09-0335</t>
  </si>
  <si>
    <t>09-0665</t>
  </si>
  <si>
    <t>14-0779</t>
  </si>
  <si>
    <t>SCOTT GRIFFITH</t>
  </si>
  <si>
    <t>PENNY WEST</t>
  </si>
  <si>
    <t>SAMANTHA DOLLAR</t>
  </si>
  <si>
    <t>WILLIAM PACE</t>
  </si>
  <si>
    <t>MIKE THURMAN</t>
  </si>
  <si>
    <t>05-0076</t>
  </si>
  <si>
    <t>09-0257</t>
  </si>
  <si>
    <t>CODY FLYNN</t>
  </si>
  <si>
    <t>11-0069</t>
  </si>
  <si>
    <t>BRETT BAILY</t>
  </si>
  <si>
    <t>11-0088</t>
  </si>
  <si>
    <t>EUGENE JONES</t>
  </si>
  <si>
    <t>24-0019</t>
  </si>
  <si>
    <t>WILLIAM BOLLINGER</t>
  </si>
  <si>
    <t>24002</t>
  </si>
  <si>
    <t>24001</t>
  </si>
  <si>
    <t>21001</t>
  </si>
  <si>
    <t>11003</t>
  </si>
  <si>
    <t>05-0958</t>
  </si>
  <si>
    <t>09-0523</t>
  </si>
  <si>
    <t>10-0052</t>
  </si>
  <si>
    <t>15-0023</t>
  </si>
  <si>
    <t>18-1048</t>
  </si>
  <si>
    <t>CRYSTAL RYON</t>
  </si>
  <si>
    <t>05002</t>
  </si>
  <si>
    <t>CLIFFORD SAGASER</t>
  </si>
  <si>
    <t>DEE ANNA GRAHAM</t>
  </si>
  <si>
    <t>10002</t>
  </si>
  <si>
    <t>TONYA BELVILLE</t>
  </si>
  <si>
    <t>15001</t>
  </si>
  <si>
    <t>18001</t>
  </si>
  <si>
    <t>03-0007</t>
  </si>
  <si>
    <t>09-0260</t>
  </si>
  <si>
    <t>HARRY BLAKE</t>
  </si>
  <si>
    <t>03001</t>
  </si>
  <si>
    <t>FRANCES KIDD</t>
  </si>
  <si>
    <t>11-0096</t>
  </si>
  <si>
    <t>11001</t>
  </si>
  <si>
    <t>DAVID FENNER</t>
  </si>
  <si>
    <t>09-0196</t>
  </si>
  <si>
    <t>RANDY TEST</t>
  </si>
  <si>
    <t>09-0244</t>
  </si>
  <si>
    <t>TIFFANY MILLER</t>
  </si>
  <si>
    <t>20-0072</t>
  </si>
  <si>
    <t>20001</t>
  </si>
  <si>
    <t>JOANNA CHRASTKA</t>
  </si>
  <si>
    <t>24-0059</t>
  </si>
  <si>
    <t>SHERMAN COULTER</t>
  </si>
  <si>
    <t>05-0151</t>
  </si>
  <si>
    <t>KARL AND CATHY ENSOR</t>
  </si>
  <si>
    <t>09-0189</t>
  </si>
  <si>
    <t>10-0703</t>
  </si>
  <si>
    <t>DANIELLE WHEELER</t>
  </si>
  <si>
    <t>JASON RUMLER</t>
  </si>
  <si>
    <t>10001</t>
  </si>
  <si>
    <t>09-0808</t>
  </si>
  <si>
    <t>16001</t>
  </si>
  <si>
    <t>21002</t>
  </si>
  <si>
    <t>YEARS</t>
  </si>
  <si>
    <t>10,11, 12</t>
  </si>
  <si>
    <t>12, 13</t>
  </si>
  <si>
    <t>11, 12, 13</t>
  </si>
  <si>
    <t>MARK MEVES</t>
  </si>
  <si>
    <t>10, 11, 12</t>
  </si>
  <si>
    <t>12, 13, 14</t>
  </si>
  <si>
    <t>FULTON COUNTY TRUSTEE REDEMPTIONS - MOBILE HOME 2014-2015</t>
  </si>
  <si>
    <t>13, 14</t>
  </si>
  <si>
    <t>18-1050</t>
  </si>
  <si>
    <t>19-0049</t>
  </si>
  <si>
    <t>INNOV. EQUI.CONCEPTS</t>
  </si>
  <si>
    <t>BRAD KEELER</t>
  </si>
  <si>
    <t>#10402</t>
  </si>
  <si>
    <t>Circuit Clerk Fees 2012</t>
  </si>
  <si>
    <t>Sheriff Fees 2012</t>
  </si>
  <si>
    <t>Circuit Clerk Fees 2011</t>
  </si>
  <si>
    <t>Sheriff Fees 2011</t>
  </si>
  <si>
    <t>04-0015</t>
  </si>
  <si>
    <t>JUDITH DAY</t>
  </si>
  <si>
    <t>09-0277</t>
  </si>
  <si>
    <t>11,12,13</t>
  </si>
  <si>
    <t>TONY PACHECO</t>
  </si>
  <si>
    <t>DLQ Tax Publication 2011</t>
  </si>
  <si>
    <t>#10406</t>
  </si>
  <si>
    <t>05-0079</t>
  </si>
  <si>
    <t>17-0012</t>
  </si>
  <si>
    <t>18-0037</t>
  </si>
  <si>
    <t>MICHAEL SIZEK</t>
  </si>
  <si>
    <t>JAMES JUMP</t>
  </si>
  <si>
    <t>SHARON MILLER</t>
  </si>
  <si>
    <t>13-0075</t>
  </si>
  <si>
    <t>13,14</t>
  </si>
  <si>
    <t>MICHAEL WOOSTER</t>
  </si>
  <si>
    <t>14-0035</t>
  </si>
  <si>
    <t>12,13,14</t>
  </si>
  <si>
    <t>MELINDA FORD</t>
  </si>
  <si>
    <t>18-0036</t>
  </si>
  <si>
    <t>TONI GRIGGS</t>
  </si>
  <si>
    <t>24-0096</t>
  </si>
  <si>
    <t>JENNIE RILEA</t>
  </si>
  <si>
    <t>25-0038</t>
  </si>
  <si>
    <t>ROBERT ADKINS</t>
  </si>
  <si>
    <t>05-0062</t>
  </si>
  <si>
    <t>09-0321</t>
  </si>
  <si>
    <t>09-0362</t>
  </si>
  <si>
    <t>18-0094</t>
  </si>
  <si>
    <t>24-0915</t>
  </si>
  <si>
    <t>ROBERT WHEELER</t>
  </si>
  <si>
    <t>GREGORY SHERNAK</t>
  </si>
  <si>
    <t>MORGAN ASHWOOD</t>
  </si>
  <si>
    <t>JENNIFER HEBB</t>
  </si>
  <si>
    <t>ALAN HABERMAN</t>
  </si>
  <si>
    <t>09-0255</t>
  </si>
  <si>
    <t>LEROY GILMAN</t>
  </si>
  <si>
    <t>18-0007</t>
  </si>
  <si>
    <t>GAROLD BURROWS</t>
  </si>
  <si>
    <t>09-0273</t>
  </si>
  <si>
    <t>ROBERT WADE</t>
  </si>
  <si>
    <t>14-0061</t>
  </si>
  <si>
    <t>PAUL BEASLEY</t>
  </si>
  <si>
    <t>09-0358</t>
  </si>
  <si>
    <t>MICHELLE WHITE</t>
  </si>
  <si>
    <t>10-0011</t>
  </si>
  <si>
    <t>DUSTIN GRZANICH</t>
  </si>
  <si>
    <t>03-0013</t>
  </si>
  <si>
    <t>BALANCED WITH ANITA</t>
  </si>
  <si>
    <t>05-0012</t>
  </si>
  <si>
    <t>FRANKLIN MASON</t>
  </si>
  <si>
    <t>09-0562</t>
  </si>
  <si>
    <t>ED CLAYTON</t>
  </si>
  <si>
    <t>FULTON COUNTY TRUSTEE REDEMPTIONS - MOBILE HOME 2015-2016</t>
  </si>
  <si>
    <t>CHECK # 10411</t>
  </si>
  <si>
    <t>SHERIFF MAIL</t>
  </si>
  <si>
    <t>CIRCUIT CLERK MAIL</t>
  </si>
  <si>
    <t>12/9/15</t>
  </si>
  <si>
    <t>14-0050</t>
  </si>
  <si>
    <t>14 &amp; 15</t>
  </si>
  <si>
    <t>EDITH LITTLE</t>
  </si>
  <si>
    <t>PUBLICATION</t>
  </si>
  <si>
    <t>CK # 10414</t>
  </si>
  <si>
    <t>1/11/16</t>
  </si>
  <si>
    <t>TAKE NOTICES</t>
  </si>
  <si>
    <t>CK # 10412</t>
  </si>
  <si>
    <t>SAM ROGERS</t>
  </si>
  <si>
    <t>09-0097</t>
  </si>
  <si>
    <t>09-0382</t>
  </si>
  <si>
    <t>09-0383</t>
  </si>
  <si>
    <t>09-0398</t>
  </si>
  <si>
    <t>09-0403</t>
  </si>
  <si>
    <t>09-0807</t>
  </si>
  <si>
    <t>10-0002</t>
  </si>
  <si>
    <t>DICK BROWN</t>
  </si>
  <si>
    <t>10-0003</t>
  </si>
  <si>
    <t>13,14,15</t>
  </si>
  <si>
    <t>16-0069</t>
  </si>
  <si>
    <t>JUDITH STICKELMAIER</t>
  </si>
  <si>
    <t>SHERMAN COULTAS</t>
  </si>
  <si>
    <t>14-0028</t>
  </si>
  <si>
    <t>MICHELLE BATTERTON</t>
  </si>
  <si>
    <t>NICHOLE WAGES</t>
  </si>
  <si>
    <t>20-0822</t>
  </si>
  <si>
    <t>CHAD RICHEY</t>
  </si>
  <si>
    <t>24-0032</t>
  </si>
  <si>
    <t>PATRICIA LUND</t>
  </si>
  <si>
    <t>09-0384</t>
  </si>
  <si>
    <t>DAVID CROUCH</t>
  </si>
  <si>
    <t>09-0205</t>
  </si>
  <si>
    <t>PATRIC GUERRA</t>
  </si>
  <si>
    <t>HEATHER KUMER</t>
  </si>
  <si>
    <t>10-0056</t>
  </si>
  <si>
    <t>SHANE KUMER</t>
  </si>
  <si>
    <t>FULTON COUNTY TRUSTEE REDEMPTIONS - MOBILE HOME 2016-2017</t>
  </si>
  <si>
    <t>MALOTT &amp; LASHBROOK</t>
  </si>
  <si>
    <t>CK #10416</t>
  </si>
  <si>
    <t>BALANCE WITH SHANA 1/4/17</t>
  </si>
  <si>
    <t>15,16</t>
  </si>
  <si>
    <t>CARL &amp; KATHY ENSOR</t>
  </si>
  <si>
    <t>CK#10418</t>
  </si>
  <si>
    <t>TRUSTEE</t>
  </si>
  <si>
    <t>CC MAIL</t>
  </si>
  <si>
    <t>BANK BALANCE</t>
  </si>
  <si>
    <t>INTEREST</t>
  </si>
  <si>
    <t>CK 10420</t>
  </si>
  <si>
    <t>MH TAKE</t>
  </si>
  <si>
    <t>NOTICE</t>
  </si>
  <si>
    <t>12-0034</t>
  </si>
  <si>
    <t>THOMAS CANNON</t>
  </si>
  <si>
    <t>22-0004</t>
  </si>
  <si>
    <t>ROD HAMILTON</t>
  </si>
  <si>
    <t>06-0013</t>
  </si>
  <si>
    <t>24-0018</t>
  </si>
  <si>
    <t>TAMMY NAGEL</t>
  </si>
  <si>
    <t>CHARLES GABBERT</t>
  </si>
  <si>
    <t>JAMES SHULTS</t>
  </si>
  <si>
    <t>09-0344</t>
  </si>
  <si>
    <t>14,15,16</t>
  </si>
  <si>
    <t>WILLIAM MCKINLEY</t>
  </si>
  <si>
    <t>11-0483</t>
  </si>
  <si>
    <t>FAWN FOUTCH</t>
  </si>
  <si>
    <t>14-0057</t>
  </si>
  <si>
    <t>LISA NUTTAL</t>
  </si>
  <si>
    <t>HUBER, ROBERT &amp; TONYA</t>
  </si>
  <si>
    <t>05-0004</t>
  </si>
  <si>
    <t>RUTH HAECKER</t>
  </si>
  <si>
    <t>ASHTEN COEN</t>
  </si>
  <si>
    <t>NICHOLE GRIFFITH</t>
  </si>
  <si>
    <t>20-0824</t>
  </si>
  <si>
    <t>JOSEPH BARCLAY</t>
  </si>
  <si>
    <t>09-0359</t>
  </si>
  <si>
    <t>JARED ZIEGENHORN</t>
  </si>
  <si>
    <t>24-0039</t>
  </si>
  <si>
    <t>MARTY SHAW</t>
  </si>
  <si>
    <t>Balanced With Shana 7/21/17</t>
  </si>
  <si>
    <t>01-0026</t>
  </si>
  <si>
    <t>DORIS ROBERTS</t>
  </si>
  <si>
    <t>06005</t>
  </si>
  <si>
    <t>09-0199</t>
  </si>
  <si>
    <t>DERAE RAWLEY</t>
  </si>
  <si>
    <t>13-0073</t>
  </si>
  <si>
    <t>13002</t>
  </si>
  <si>
    <t>16,17</t>
  </si>
  <si>
    <t>TERRY SHIELDS</t>
  </si>
  <si>
    <t>24-0024</t>
  </si>
  <si>
    <t>DALE LASWELL</t>
  </si>
  <si>
    <t>Balanced with Staci</t>
  </si>
  <si>
    <t>05-0936</t>
  </si>
  <si>
    <t>SHAWN ANDERSON</t>
  </si>
  <si>
    <t>10-0054</t>
  </si>
  <si>
    <t>FRANK STARCEVICH</t>
  </si>
  <si>
    <t>DATE WE RECEIVE</t>
  </si>
  <si>
    <t>TAKE NOTICE ADVERTISING FEE</t>
  </si>
  <si>
    <t>21-0017</t>
  </si>
  <si>
    <t>LEROY GILMAN SR</t>
  </si>
  <si>
    <t>ROBERT STAMBAUGH</t>
  </si>
  <si>
    <t>KARA MALOTT</t>
  </si>
  <si>
    <t>ADVERTISING FEE</t>
  </si>
  <si>
    <t>05-0019</t>
  </si>
  <si>
    <t>ROB BATTERTON</t>
  </si>
  <si>
    <t>09-0370</t>
  </si>
  <si>
    <t>DAVID GRAHAM</t>
  </si>
  <si>
    <t>RICHARD FLYNN</t>
  </si>
  <si>
    <t>TAKE NOTICE MAIL</t>
  </si>
  <si>
    <t>CK#91940</t>
  </si>
  <si>
    <t>SHERIFF/CIRCUIT CLERK MAIL</t>
  </si>
  <si>
    <t>#91876</t>
  </si>
  <si>
    <t>CK# 91994</t>
  </si>
  <si>
    <t>Balanced with Tara</t>
  </si>
  <si>
    <t>15,16,17</t>
  </si>
  <si>
    <t>DAVID &amp; BRENDA SHAFFER</t>
  </si>
  <si>
    <t>09-0813</t>
  </si>
  <si>
    <t>BARBARA NELSON</t>
  </si>
  <si>
    <t>09-0814</t>
  </si>
  <si>
    <t>BREITONYA WILLIAMS</t>
  </si>
  <si>
    <t>25007</t>
  </si>
  <si>
    <t>09-0186</t>
  </si>
  <si>
    <t>24-0090</t>
  </si>
  <si>
    <t>KENDRA JOHNSON</t>
  </si>
  <si>
    <t>STEPHANIE STEVENS</t>
  </si>
  <si>
    <t>FULTON COUNTY TRUSTEE REDEMPTIONS - MOBILE HOME 2017-2018</t>
  </si>
  <si>
    <t>05-0082</t>
  </si>
  <si>
    <t>JERRY WHELAN</t>
  </si>
  <si>
    <t>05-0118</t>
  </si>
  <si>
    <t>STANLEY COON</t>
  </si>
  <si>
    <t>05-0962</t>
  </si>
  <si>
    <t>DAWN SKAGGS</t>
  </si>
  <si>
    <t>LLOYD ROBINSON</t>
  </si>
  <si>
    <t>09-0396</t>
  </si>
  <si>
    <t>13-0002</t>
  </si>
  <si>
    <t>13001</t>
  </si>
  <si>
    <t>TIMOTHY CROUSE</t>
  </si>
  <si>
    <t>23001</t>
  </si>
  <si>
    <t>CHARLES DILTS SR</t>
  </si>
  <si>
    <t>02-0001</t>
  </si>
  <si>
    <t>02001</t>
  </si>
  <si>
    <t>FULTON COUNTY TRUSTEE REDEMPTIONS - MOBILE HOME 2018-2019</t>
  </si>
  <si>
    <t>17,18</t>
  </si>
  <si>
    <t>DEE ANN GRAHAM</t>
  </si>
  <si>
    <t>19-0004</t>
  </si>
  <si>
    <t>19006</t>
  </si>
  <si>
    <t>16,17,18</t>
  </si>
  <si>
    <t>RICHARD BLACK</t>
  </si>
  <si>
    <t>ADVERTISING FEES</t>
  </si>
  <si>
    <t xml:space="preserve">2/14/19 BAL W/ TARA   </t>
  </si>
  <si>
    <t>AMIE RAINS</t>
  </si>
  <si>
    <t>2/28/19 BAL W/ TARA</t>
  </si>
  <si>
    <t>CK #3644 TO TARA 3/17/19</t>
  </si>
  <si>
    <t>BAL W/ CHIEF DATES AND CHECK INFO</t>
  </si>
  <si>
    <t>3/7/19 BAL W/ TARA</t>
  </si>
  <si>
    <t>AMBER UTT</t>
  </si>
  <si>
    <t>20009</t>
  </si>
  <si>
    <t>17, 18</t>
  </si>
  <si>
    <t>ROBERT AND TONYA HUBER</t>
  </si>
  <si>
    <t>16, 17, 18</t>
  </si>
  <si>
    <t>THOMAS &amp; KARI MELTON</t>
  </si>
  <si>
    <t>JENNIE WELLS C/O CRYSTAL RYON</t>
  </si>
  <si>
    <t>09-0007</t>
  </si>
  <si>
    <t>WILLARD BAUMAN</t>
  </si>
  <si>
    <t>RICHARD MARTIN</t>
  </si>
  <si>
    <t>CK# 3670</t>
  </si>
  <si>
    <t>BAL W/ TARA 6/6/19</t>
  </si>
  <si>
    <t>09-0374</t>
  </si>
  <si>
    <t>ROGER ANDERSON</t>
  </si>
  <si>
    <t>CK# 3681</t>
  </si>
  <si>
    <t>09-0157</t>
  </si>
  <si>
    <t>JEFFERY WOLF</t>
  </si>
  <si>
    <t>FC COLL. CK#2414 $216.17 &amp; FC GENFUND CK#2416 $83.83</t>
  </si>
  <si>
    <t>SHERIFF FEES</t>
  </si>
  <si>
    <t>CIRCUIT CLERK FEES</t>
  </si>
  <si>
    <t>CIR CLK MAIL</t>
  </si>
  <si>
    <t>AD FEE</t>
  </si>
  <si>
    <t xml:space="preserve">TAX </t>
  </si>
  <si>
    <t>IND</t>
  </si>
  <si>
    <t>PEN</t>
  </si>
  <si>
    <t>2019</t>
  </si>
  <si>
    <t>09-0365</t>
  </si>
  <si>
    <t>DAVID FORMHALS</t>
  </si>
  <si>
    <t>NOV 7TH CK # 3748</t>
  </si>
  <si>
    <t>05-0157</t>
  </si>
  <si>
    <t>CLIFFORD &amp; EMILY WELKER</t>
  </si>
  <si>
    <t>STARCEVICH, FRANK</t>
  </si>
  <si>
    <t>17004</t>
  </si>
  <si>
    <t>CHAMBERS, BRETT</t>
  </si>
  <si>
    <t>KEELER, BRAD</t>
  </si>
  <si>
    <t>DEC 9TH CK # 3763</t>
  </si>
  <si>
    <t>05-0015</t>
  </si>
  <si>
    <t>COEN, SHARON</t>
  </si>
  <si>
    <t>CO GEN CK#2454 $57.12, COLLECTOR CK# $92.00</t>
  </si>
  <si>
    <t>17, 19</t>
  </si>
  <si>
    <t>COEN, ASHTEN</t>
  </si>
  <si>
    <t>14006</t>
  </si>
  <si>
    <t>GRUBB, TERRY C/O LISA NUTTALL</t>
  </si>
  <si>
    <t>17-0007</t>
  </si>
  <si>
    <t>17001</t>
  </si>
  <si>
    <t>JOCKISCH, SCOTT</t>
  </si>
  <si>
    <t>18-1041</t>
  </si>
  <si>
    <t>18002</t>
  </si>
  <si>
    <t>SCHNEIDER, JAMES D</t>
  </si>
  <si>
    <t>23-0019</t>
  </si>
  <si>
    <t>HAPKE, RHONDA</t>
  </si>
  <si>
    <t>MARCH 3RD CK 3790</t>
  </si>
  <si>
    <t>18, 19</t>
  </si>
  <si>
    <t>NELSON, BARBARA</t>
  </si>
  <si>
    <t xml:space="preserve">18, 19 </t>
  </si>
  <si>
    <t>BELVILLE, TONYA</t>
  </si>
  <si>
    <t>17, 18, 19</t>
  </si>
  <si>
    <t>HAECKER, RUTH</t>
  </si>
  <si>
    <t>APRIL 19TH CK 3805</t>
  </si>
  <si>
    <t>ANDERSON, SHAWN &amp; SASHA</t>
  </si>
  <si>
    <t>11-0486</t>
  </si>
  <si>
    <t>11008</t>
  </si>
  <si>
    <t>14-0002</t>
  </si>
  <si>
    <t>14004</t>
  </si>
  <si>
    <t>SIMMONS, DARREN</t>
  </si>
  <si>
    <t>15-0021</t>
  </si>
  <si>
    <t>HEDRICK, SAMANTHA &amp; ALICIA LOLLING</t>
  </si>
  <si>
    <t>CK 3816 DATED 5/7/20, RECEIVED 5/22/20</t>
  </si>
  <si>
    <t>16, 17, 18, 19, 20</t>
  </si>
  <si>
    <t>SHARON COEN</t>
  </si>
  <si>
    <t>2020 PREPAY $54.00 $469.00 CK 2458 DATED 5/28/20, RECEIVED 6/8/20</t>
  </si>
  <si>
    <t>CO GEN CK#2467 $56.63, COLLECTOR CK#2466 $379.50</t>
  </si>
  <si>
    <t>15-19</t>
  </si>
  <si>
    <t>CO GEN CK#2559 $95.81, COLLECTOR CK#2558 $557.75</t>
  </si>
  <si>
    <t>BAL TO TARA 10/26/20</t>
  </si>
  <si>
    <t>STARTNG BANK BALANCE</t>
  </si>
  <si>
    <t>18-0023</t>
  </si>
  <si>
    <t>GRACE GARREN</t>
  </si>
  <si>
    <t>SEPTEMBER REDEMPTION CK #3872 RECEIVED 11/4/20</t>
  </si>
  <si>
    <t>20-0066</t>
  </si>
  <si>
    <t>BENNETT, ADRA</t>
  </si>
  <si>
    <t>OCTOBER REDEMPTION CK#3884 RECEIVED 12/16/20</t>
  </si>
  <si>
    <t>16, 17, 18, 19,20</t>
  </si>
  <si>
    <t>ADAMS, ALESIA</t>
  </si>
  <si>
    <t>CO GEN CK#2591 $83.86 , COLLECTOR CK#2589 $216.14</t>
  </si>
  <si>
    <t>PD 1/8/2021 CK#101478</t>
  </si>
  <si>
    <t>18, 19, 20</t>
  </si>
  <si>
    <t>WADE, ROBERT</t>
  </si>
  <si>
    <t>18, 19,20</t>
  </si>
  <si>
    <t>BURROWS, GAROLD</t>
  </si>
  <si>
    <t>MILLER, SHARON</t>
  </si>
  <si>
    <t>LUND,  PATRICIA</t>
  </si>
  <si>
    <t>STEVENS, STEPHANIE</t>
  </si>
  <si>
    <t>DECEMBER REDEMPTION CK#3908 RECEIVED 1/26/2021</t>
  </si>
  <si>
    <t>09002</t>
  </si>
  <si>
    <t>ROGERS ,SAM</t>
  </si>
  <si>
    <t>09-0140</t>
  </si>
  <si>
    <t>HARPER, SAM</t>
  </si>
  <si>
    <t>09-0315</t>
  </si>
  <si>
    <t>LOWE, PATRICIA</t>
  </si>
  <si>
    <t>JANUARY REDEMPTION CK#3926 RECEIVED 1/26/2021</t>
  </si>
  <si>
    <t>05-0080</t>
  </si>
  <si>
    <t>SCHULZE, CYNTHIA</t>
  </si>
  <si>
    <t>SCHNEIDER, JAMES D JR</t>
  </si>
  <si>
    <t>19, 20</t>
  </si>
  <si>
    <t>SAGASER, CLIFFORD</t>
  </si>
  <si>
    <t>25-0006</t>
  </si>
  <si>
    <t>25001</t>
  </si>
  <si>
    <t>BOLLINGER, JEFFERY</t>
  </si>
  <si>
    <t>FEBRUARY REDEMPTION CK#3939 RECEIVED 4/7/21</t>
  </si>
  <si>
    <t>MARCH REDEMPTION CK#3966 RECEIVED 4/7/21</t>
  </si>
  <si>
    <t>PD 4/6/21 CK # 101583</t>
  </si>
  <si>
    <t>WHELAN, JERRY</t>
  </si>
  <si>
    <t>05-0007</t>
  </si>
  <si>
    <t>GARVIE, BOBBI</t>
  </si>
  <si>
    <t>2019, 2020</t>
  </si>
  <si>
    <t>MAHAN, RICHARD</t>
  </si>
  <si>
    <t>GRAHAM, DEE ANNA</t>
  </si>
  <si>
    <t>APRIL REDEMPTION CK#3981 RECEIVED 5/4/21</t>
  </si>
  <si>
    <t>BLACK, RICHARD</t>
  </si>
  <si>
    <t>MAY REDEMPTION CK #3993</t>
  </si>
  <si>
    <t>SHERNAK, GREGORY LEE, VICKI BROWN</t>
  </si>
  <si>
    <t>18,19,20</t>
  </si>
  <si>
    <t>FC TRUSTEE COLLECTED 55.00 TOO MUCH FOR RESOLUTION TO SURRENDER CERTIFICATE. $55.00 REFUNDED TO VICKI BROWN 1100 W LOCUST ST LOT 127 CANTON, IL 61520 309-338-4787</t>
  </si>
  <si>
    <t>FC TRUSTEE COLLECTED 2021 CURRENT TAX WITH BACK TAX AMOUNT. $63.00 WITHDRAWN FROM BACK TAX TO APPLY TO CURRENT TAX BILL 8/4/21 KAC</t>
  </si>
  <si>
    <t>RICHARD HOWARD, HANNAH PADGETT</t>
  </si>
  <si>
    <t>05-0920</t>
  </si>
  <si>
    <t>FC TRUSTEE COLLECTED 55.00 TOO MUCH FOR RESOLUTION TO SURRENDER CERTIFICATE. $55.00 REFUNDED TO RICHARD HOWARD 100 W PEARL LOT 5 FARMINGTON, IL 61531 309-567-8231</t>
  </si>
  <si>
    <t>FC TRUSTEE COLLECTED 2021 CURRENT TAX WITH BACK TAX AMOUNT. $68.25 WITHDRAWN FROM BACK TAX TO APPLY TO CURRENT TAX BILL 8/4/21 KAC</t>
  </si>
  <si>
    <t>BAILEY, BRETT</t>
  </si>
  <si>
    <t>DAWN FENNER FOR DAVID B FENNER JR</t>
  </si>
  <si>
    <t>$0.13 OVERPAYMENT PUT IN KITTY</t>
  </si>
  <si>
    <t>RESO. 09-0814</t>
  </si>
  <si>
    <t>CO GEN CK#2779 $42.48 , COLLECTOR CK#2777 $257.52</t>
  </si>
  <si>
    <t>11-0049</t>
  </si>
  <si>
    <t>RESO. 09-21-001</t>
  </si>
  <si>
    <t>CO GEN CK#2787 $70.28 , COLLECTOR CK#2785 $229.72</t>
  </si>
  <si>
    <t>HUBER, TONYA</t>
  </si>
  <si>
    <t>JULY REDEMPTIONS CK# 4004</t>
  </si>
  <si>
    <t>ADD CURRENT COLLECTIONS TO BAL W/ CHIEF</t>
  </si>
  <si>
    <t>CURRENT AS OF 10/29/21</t>
  </si>
  <si>
    <t>FULTON COUNTY TRUSTEE REDEMPTIONS - MOBILE HOME 2020-2021</t>
  </si>
  <si>
    <t>2017-2020</t>
  </si>
  <si>
    <t>RESO 11-21-001</t>
  </si>
  <si>
    <t>CO GEN CK#</t>
  </si>
  <si>
    <t>COLLECTOR CK #</t>
  </si>
  <si>
    <t>FULTON COUNTY TRUSTEE REDEMPTIONS - MOBILE HOME 2021-2022</t>
  </si>
  <si>
    <t>FULTON COUNTY TRUSTEE REDEMPTIONS - MOBILE HOME 2019-2020</t>
  </si>
  <si>
    <t>REDEMPTION OR RESOLUTION</t>
  </si>
  <si>
    <t>RES</t>
  </si>
  <si>
    <t xml:space="preserve">RED </t>
  </si>
  <si>
    <t>20-21</t>
  </si>
  <si>
    <t>HOWARD, DOROTHY</t>
  </si>
  <si>
    <t>HAMMOND, DEANNA</t>
  </si>
  <si>
    <t>NOV CK#4050</t>
  </si>
  <si>
    <t>RED</t>
  </si>
  <si>
    <t>DEC CK#4074</t>
  </si>
  <si>
    <t>18-21</t>
  </si>
  <si>
    <t>RESOLUTION #02-22-001</t>
  </si>
  <si>
    <t>17-21</t>
  </si>
  <si>
    <t>RESOLUTION #02-22-002</t>
  </si>
  <si>
    <t>07001</t>
  </si>
  <si>
    <t>19-21</t>
  </si>
  <si>
    <t>READER, WILLIAM A JR</t>
  </si>
  <si>
    <t>SHAW, ROGER</t>
  </si>
  <si>
    <t>19,21</t>
  </si>
  <si>
    <t>SUMMERS, JANET</t>
  </si>
  <si>
    <t xml:space="preserve">DECEMBER REDEMPTIONS, JAN CK #4087 </t>
  </si>
  <si>
    <t>SHERIFF MAIL PD 2/8/22 CK#104924</t>
  </si>
  <si>
    <t>TAKE NOTICE FEES CK # 104934</t>
  </si>
  <si>
    <t>SHERIFF MAIL PD 1/26/22</t>
  </si>
  <si>
    <t xml:space="preserve"> CIR CLERK MAILING FEES PD 1/26/22</t>
  </si>
  <si>
    <t>CK # 104911</t>
  </si>
  <si>
    <t>2019-2021</t>
  </si>
  <si>
    <t>BILLY G CRUISE SR</t>
  </si>
  <si>
    <t>20004</t>
  </si>
  <si>
    <t>BOWMAN, TIM W &amp; WANDA</t>
  </si>
  <si>
    <t>FEBRUARY REDEMPTIONS CK # 4112</t>
  </si>
  <si>
    <t>ANDERSON, ROGER</t>
  </si>
  <si>
    <t>KUMER, SHANE</t>
  </si>
  <si>
    <t>APRIL REDEMPTIONS CK # 4142</t>
  </si>
  <si>
    <t>RESOLUTION 09-22-002</t>
  </si>
  <si>
    <t>COLLECTOR CK#</t>
  </si>
  <si>
    <t>RESOLUTION 09-22-003</t>
  </si>
  <si>
    <t>CURRENT AS OF 10/6/22</t>
  </si>
  <si>
    <t>BAL TO CHIEF AS OF 10/6/22</t>
  </si>
  <si>
    <t>AUGUST REDEMPTION CK# 4192</t>
  </si>
  <si>
    <t>ABBOTT, JOHN W</t>
  </si>
  <si>
    <t>2020, 2022</t>
  </si>
  <si>
    <t>LONG, HARRY A C/O WILLIAM MCKINLEY</t>
  </si>
  <si>
    <t>2021-2022</t>
  </si>
  <si>
    <t>SEPTEMBER REDEMPTIONS CK# 4206</t>
  </si>
  <si>
    <t>2018-2019</t>
  </si>
  <si>
    <t>RESOLUTION 11-22-001</t>
  </si>
  <si>
    <t>25-0009</t>
  </si>
  <si>
    <t>BLLINGER, JEFFERY</t>
  </si>
  <si>
    <t>OCTOBER REDEMPTIONS CK # 4219</t>
  </si>
  <si>
    <t>SALE IN ERROR</t>
  </si>
  <si>
    <t>PD 1/9/23 CK#108412</t>
  </si>
  <si>
    <t xml:space="preserve">SHERIFF MAIL </t>
  </si>
  <si>
    <t xml:space="preserve"> CIR CLERK MAILING FEES</t>
  </si>
  <si>
    <t>TAKE NOTICE FEES</t>
  </si>
  <si>
    <t>14008</t>
  </si>
  <si>
    <t>2020-2022</t>
  </si>
  <si>
    <t>STUFFLEBEAM, RONNIE G</t>
  </si>
  <si>
    <t>NOVEMBER REDEMPTIONS CK # 4237</t>
  </si>
  <si>
    <t>GRUBB, TERRY C/O LISA NUTTAL</t>
  </si>
  <si>
    <t>JAN REDEMPTION CK # 4265</t>
  </si>
  <si>
    <t>PD 1/13/23 CK # 108418</t>
  </si>
  <si>
    <t>PD 2/6/23</t>
  </si>
  <si>
    <t>DECEMBER INTEREST</t>
  </si>
  <si>
    <t>MARCH INTEREST</t>
  </si>
  <si>
    <t>JUNE INTEREST</t>
  </si>
  <si>
    <t>SEPTEMBER INTEREST</t>
  </si>
  <si>
    <t>STARTING BALANCE</t>
  </si>
  <si>
    <t>BAILY, BRETT</t>
  </si>
  <si>
    <t xml:space="preserve">MYERS, CHRIS </t>
  </si>
  <si>
    <t>FEB REDEMPTIONS CK#4282</t>
  </si>
  <si>
    <t>20-0823</t>
  </si>
  <si>
    <t>WRIGHT, BILLIE &amp; ANGELA</t>
  </si>
  <si>
    <t>5001</t>
  </si>
  <si>
    <t>05-0960</t>
  </si>
  <si>
    <t>HUNTER, DAVID &amp;TERRI</t>
  </si>
  <si>
    <t>FENNER, DAVID B</t>
  </si>
  <si>
    <t>MAR REDMEPTIONS CK#4296</t>
  </si>
  <si>
    <t>FOUTCH, FAWN</t>
  </si>
  <si>
    <t>KLING, LINDA (JIM McKEEVER)</t>
  </si>
  <si>
    <t>946.44 MAY REDEMPTIONS CK# 4328</t>
  </si>
  <si>
    <t>09-0001</t>
  </si>
  <si>
    <t>9001</t>
  </si>
  <si>
    <t>ALTHISER, KENNETH</t>
  </si>
  <si>
    <t>185.63 JUNE REDEMPTIONS CK# 4342</t>
  </si>
  <si>
    <t>HUNTER, DAVID j (NINA DOWNARD)</t>
  </si>
  <si>
    <t>193.73 JULY REDEMPTIONS CK# 4356</t>
  </si>
  <si>
    <t>GILLIAM, DANIELLE &amp; PAUL</t>
  </si>
  <si>
    <t>05-0921</t>
  </si>
  <si>
    <t>HUNTER, DAVIS &amp; TERRI (RED BY CHERIN LAW OFFICE)</t>
  </si>
  <si>
    <t>5002</t>
  </si>
  <si>
    <t>WELLS JENNIW C/O CRYSTAL RYON</t>
  </si>
  <si>
    <t>05-0959</t>
  </si>
  <si>
    <t>05-0964</t>
  </si>
  <si>
    <t>902.57 AUGUST REDEMPTIONS CK# 4368</t>
  </si>
  <si>
    <t>09-0246</t>
  </si>
  <si>
    <t>2017-2019</t>
  </si>
  <si>
    <t>ANTRIM, KIRK (MORSE, WILLIAM)</t>
  </si>
  <si>
    <t>05-0055</t>
  </si>
  <si>
    <t>HUNTER, DAVID (RED BY CHERIN LAW OFFICE)</t>
  </si>
  <si>
    <t>05-0167</t>
  </si>
  <si>
    <t>LOCKWOOD, LAVONNIA (RED BY CHERIN LAW OFFICE)</t>
  </si>
  <si>
    <t>2021, 2022</t>
  </si>
  <si>
    <t>21-0001</t>
  </si>
  <si>
    <t>POTTS, DON (RED NY ANDY CHIPMAN)</t>
  </si>
  <si>
    <t>SEPTMEBER REDEMPTIONS CK# 4383</t>
  </si>
  <si>
    <t>BAL TO CHIEF AS OF 11/1/23</t>
  </si>
  <si>
    <t>CURRENT AS OF 10/31/23</t>
  </si>
  <si>
    <t>FULTON COUNTY TRUSTEE REDEMPTIONS - MOBILE HOME 2022-2023</t>
  </si>
  <si>
    <t>FULTON COUNTY TRUSTEE REDEMPTIONS - MOBILE HOME 2023-2024</t>
  </si>
  <si>
    <t>THESE ARE MINUS</t>
  </si>
  <si>
    <t xml:space="preserve">CURRENT AS OF </t>
  </si>
  <si>
    <t>DISTRIBUTION 1/16/23</t>
  </si>
  <si>
    <t>INT XFER TO CO GEN 11/28/23</t>
  </si>
  <si>
    <t>BAL TO CHIEF AS OF 11/30/23</t>
  </si>
  <si>
    <t>2023</t>
  </si>
  <si>
    <t>WILLIAMS, CHARLES A</t>
  </si>
  <si>
    <t>09-0372</t>
  </si>
  <si>
    <t xml:space="preserve">CK# 4415 NOVEMBER REDEMPTIONS </t>
  </si>
  <si>
    <t>2022, 2023</t>
  </si>
  <si>
    <t>LOWE, PAMELA</t>
  </si>
  <si>
    <t>REDEEMED BY DEBBIE GIRARD &amp; RICK JUMP</t>
  </si>
  <si>
    <t>18-0021</t>
  </si>
  <si>
    <t xml:space="preserve">2022, 2023 </t>
  </si>
  <si>
    <t>STOUT, RONALD</t>
  </si>
  <si>
    <t>REDEEMED BY BOBBI THOMPSON</t>
  </si>
  <si>
    <t>SHAW, MARTY</t>
  </si>
  <si>
    <t>CK# 4433 DECEMBER REDEMPTIONS</t>
  </si>
  <si>
    <t>PD 1/16/24     CK# 112975</t>
  </si>
  <si>
    <t>PAID:</t>
  </si>
  <si>
    <t xml:space="preserve">  1/16/24 CK#112974</t>
  </si>
  <si>
    <t>BATTERTON, ROBERT</t>
  </si>
  <si>
    <t>REDEEMED BY ADELE FULTON</t>
  </si>
  <si>
    <t>CK# 4449 JANUARY REDEMPTIONS</t>
  </si>
  <si>
    <t>2/16/24  CK# 112996</t>
  </si>
  <si>
    <t>01-0022</t>
  </si>
  <si>
    <t>01002</t>
  </si>
  <si>
    <t>FLUKE, TERRY</t>
  </si>
  <si>
    <t>REDEEMED BY SHIRLEY FLUKE</t>
  </si>
  <si>
    <t>01-0027</t>
  </si>
  <si>
    <t>ESTES, MACKENZIE</t>
  </si>
  <si>
    <t>09-0248</t>
  </si>
  <si>
    <t>CLAYTON, EDDIE</t>
  </si>
  <si>
    <t>FENNER, DAVID B JR</t>
  </si>
  <si>
    <t>CK# 4466 FEBRUARY REDEMPTIONS</t>
  </si>
  <si>
    <t xml:space="preserve"> CK#</t>
  </si>
  <si>
    <t xml:space="preserve">     CK# </t>
  </si>
  <si>
    <t xml:space="preserve">  CK# </t>
  </si>
  <si>
    <t xml:space="preserve">CK# </t>
  </si>
  <si>
    <t>WELLS, JENNIE</t>
  </si>
  <si>
    <t>09-0065</t>
  </si>
  <si>
    <t>TERRY, RICHARD &amp; CRYSTAL</t>
  </si>
  <si>
    <t>REDEEMED BY: CRYSTAL RYON</t>
  </si>
  <si>
    <t>REDEEMED BY MAKALIA HUGHES</t>
  </si>
  <si>
    <t>2022-2023</t>
  </si>
  <si>
    <t>BOWMAN, TIM &amp; WANDA</t>
  </si>
  <si>
    <t>CK# 4483 MARCH REDEMPTIONS</t>
  </si>
  <si>
    <t>2022,2023</t>
  </si>
  <si>
    <t>REDEEMED BY ROBIN SHIRLEY</t>
  </si>
  <si>
    <t>REDEEMED BY MAGIC STOBAUGH</t>
  </si>
  <si>
    <t>07-0001</t>
  </si>
  <si>
    <t>REAFER, WILLIAM</t>
  </si>
  <si>
    <t>REDEEMED BY DAVID READER</t>
  </si>
  <si>
    <t>09-0033</t>
  </si>
  <si>
    <t>COULTER, EDWARD</t>
  </si>
  <si>
    <t>REDEEMED BY EDWIN BLACK</t>
  </si>
  <si>
    <t>LUND, PATRICIA</t>
  </si>
  <si>
    <t>CK# 4501 APRIL REDEMPTIONS</t>
  </si>
  <si>
    <t>05-0005</t>
  </si>
  <si>
    <t>WELKER, GARY &amp; WILLIAM</t>
  </si>
  <si>
    <t>REDEEMED BY CHERIN LAW OFFICE</t>
  </si>
  <si>
    <t>MADDOX, JEFFREY</t>
  </si>
  <si>
    <t>HUNTER, DAVID</t>
  </si>
  <si>
    <t>05-0067</t>
  </si>
  <si>
    <t>2021-2023</t>
  </si>
  <si>
    <t>VARNES, DAVID</t>
  </si>
  <si>
    <t>REDEEMED BY DANIEL MADIGAN</t>
  </si>
  <si>
    <t>CK# 4518 MAY REDEMPTIONS</t>
  </si>
  <si>
    <t>POTENTIAL EQUITY</t>
  </si>
  <si>
    <t>05-0138</t>
  </si>
  <si>
    <t>14-0043</t>
  </si>
  <si>
    <t>COEN, SHARON (John Hanford)</t>
  </si>
  <si>
    <t>COLL CK#</t>
  </si>
  <si>
    <t>2015, 2017</t>
  </si>
  <si>
    <t>WILLIAMS, FRED (John Hanford)</t>
  </si>
  <si>
    <t>BENNETT, DAVID &amp; BETTY (John Hanford)</t>
  </si>
  <si>
    <t>FORT TAX PAYMENTS</t>
  </si>
  <si>
    <t>POTTS, DON</t>
  </si>
  <si>
    <t>CK# 4558 AUGUST REDEMPTIONS</t>
  </si>
  <si>
    <t>ADD CURRENT COLLECTIONS TO BAL W/ CHIEF  (INCLUDES PENALITIES AND COSTS)</t>
  </si>
  <si>
    <t>ADD CURRENT COLLECTIONS TO BAL W/ CHIEF (INCLUDES PENALITIES &amp; COSTS)</t>
  </si>
  <si>
    <t>CURRENT AS OF 10/10/24</t>
  </si>
  <si>
    <t>BAL TO CHIEF AS OF 10/10/2024</t>
  </si>
  <si>
    <t>24-0917</t>
  </si>
  <si>
    <t>2014-2024</t>
  </si>
  <si>
    <t>KIMBRO, TODD (Addie Kimbro)</t>
  </si>
  <si>
    <t>Total minus Potential Equity</t>
  </si>
  <si>
    <t>EQUITY NOT DISTRIBUTED PRIOR YR  (HOLDOVER)</t>
  </si>
  <si>
    <t>POTENTIAL EQUITY PRIOR YEAR HOLDOVER</t>
  </si>
  <si>
    <t>Althiser, Kenneth</t>
  </si>
  <si>
    <t>REDEEMED BY Christine Althiser</t>
  </si>
  <si>
    <t>2022-2024</t>
  </si>
  <si>
    <t>Huber, Robert &amp; Tonya</t>
  </si>
  <si>
    <t xml:space="preserve">CK# 4587 OCTOBER REDEMPTIONS </t>
  </si>
  <si>
    <t>FULTON COUNTY TRUSTEE REDEMPTIONS - MOBILE HOME 2024-2025</t>
  </si>
  <si>
    <t>1/3/25     CK# 114961</t>
  </si>
  <si>
    <t>20-0055</t>
  </si>
  <si>
    <t>Haney, Steve</t>
  </si>
  <si>
    <t>CK# 4603 NOVEMBER REDEMPTIONS</t>
  </si>
  <si>
    <t>2/10/25  CK# 114986</t>
  </si>
  <si>
    <t>2/10/25  CK#  114986</t>
  </si>
  <si>
    <t>2/10/25 CK#  114986</t>
  </si>
  <si>
    <t>Warner, Holli</t>
  </si>
  <si>
    <t>REDEEMED BY Canton MHP Homes, LLC</t>
  </si>
  <si>
    <t>Black, Richard</t>
  </si>
  <si>
    <t>CK# 4638 JANUARY REDEMPTIONS</t>
  </si>
  <si>
    <t>2/10/25 Patrick Paid</t>
  </si>
  <si>
    <t>05-0017</t>
  </si>
  <si>
    <t>2023, 2024</t>
  </si>
  <si>
    <t>Munsteadt, Christina</t>
  </si>
  <si>
    <t>Coultas, Sherman</t>
  </si>
  <si>
    <t>REDEEMED BY Shannon Coultas</t>
  </si>
  <si>
    <t>05-0020</t>
  </si>
  <si>
    <t>Williamson, Jessica</t>
  </si>
  <si>
    <t>05-0965</t>
  </si>
  <si>
    <t>Hammond, Spencer</t>
  </si>
  <si>
    <t>CK# 4654 FEBRUARY REDEMPTIONS</t>
  </si>
  <si>
    <t>2017-2024</t>
  </si>
  <si>
    <t>Mosher, Jessica</t>
  </si>
  <si>
    <t xml:space="preserve"> CHIEF BALANCE AS OF 4/16/25</t>
  </si>
  <si>
    <t>Padgett, Hannah</t>
  </si>
  <si>
    <t>REDEEMED BY Dave Bennett</t>
  </si>
  <si>
    <t>Kling, Linda</t>
  </si>
  <si>
    <t>REDEEMED BY Lisa Tiller</t>
  </si>
  <si>
    <t>Kumer, Shane</t>
  </si>
  <si>
    <t>CK# 4690 APRIL REDEMPTIONS</t>
  </si>
  <si>
    <t>Difference (SHOULD BE AMOUNT CURRENT COLLECTED)</t>
  </si>
  <si>
    <t>Schneider, Tori</t>
  </si>
  <si>
    <t>CK# 4708 MAY REDEMPTIONS</t>
  </si>
  <si>
    <t>Long, Harry</t>
  </si>
  <si>
    <t>REDEEMED BY William McKinley</t>
  </si>
  <si>
    <t>Mendez, Marcos</t>
  </si>
  <si>
    <t>18-0060</t>
  </si>
  <si>
    <t>Pearson, Debra</t>
  </si>
  <si>
    <t>CK# 4723 JUNE REDEMPTIONS</t>
  </si>
  <si>
    <t>BAL TO CHIEF AS OF</t>
  </si>
  <si>
    <t xml:space="preserve">FULTON COUNTY TRUSTEE REDEMPTIONS - MOBILE HOME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</si>
</sst>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00\-0000"/>
  </numFmts>
  <fonts count="3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 val="singleAccounting"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u val="singleAccounting"/>
      <sz val="10"/>
      <color rgb="FFFF000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10"/>
      <color rgb="FF00B05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u val="singleAccounting"/>
      <sz val="8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b/>
      <u/>
      <sz val="8"/>
      <color rgb="FFFF0000"/>
      <name val="Arial"/>
      <family val="2"/>
    </font>
    <font>
      <sz val="10"/>
      <color rgb="FFFFFF00"/>
      <name val="Arial"/>
      <family val="2"/>
    </font>
    <font>
      <b/>
      <sz val="11"/>
      <color rgb="FF7030A0"/>
      <name val="Arial"/>
      <family val="2"/>
    </font>
    <font>
      <b/>
      <sz val="10"/>
      <color rgb="FF7030A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43" fontId="0" fillId="0" borderId="0" xfId="1" applyFont="1"/>
    <xf numFmtId="44" fontId="0" fillId="0" borderId="0" xfId="2" applyFont="1"/>
    <xf numFmtId="43" fontId="3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4" fontId="0" fillId="0" borderId="0" xfId="0" applyNumberFormat="1"/>
    <xf numFmtId="44" fontId="7" fillId="0" borderId="0" xfId="0" applyNumberFormat="1" applyFont="1"/>
    <xf numFmtId="43" fontId="7" fillId="0" borderId="0" xfId="1" applyFont="1"/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43" fontId="9" fillId="0" borderId="0" xfId="0" applyNumberFormat="1" applyFont="1"/>
    <xf numFmtId="0" fontId="9" fillId="0" borderId="0" xfId="0" applyFont="1"/>
    <xf numFmtId="14" fontId="9" fillId="0" borderId="0" xfId="0" applyNumberFormat="1" applyFont="1"/>
    <xf numFmtId="43" fontId="9" fillId="0" borderId="1" xfId="0" applyNumberFormat="1" applyFont="1" applyBorder="1"/>
    <xf numFmtId="0" fontId="9" fillId="0" borderId="2" xfId="0" applyFont="1" applyBorder="1"/>
    <xf numFmtId="0" fontId="0" fillId="0" borderId="3" xfId="0" applyBorder="1"/>
    <xf numFmtId="0" fontId="9" fillId="0" borderId="4" xfId="0" applyFont="1" applyBorder="1"/>
    <xf numFmtId="14" fontId="9" fillId="0" borderId="5" xfId="0" applyNumberFormat="1" applyFont="1" applyBorder="1"/>
    <xf numFmtId="0" fontId="0" fillId="0" borderId="6" xfId="0" applyBorder="1"/>
    <xf numFmtId="0" fontId="9" fillId="0" borderId="3" xfId="0" applyFont="1" applyBorder="1"/>
    <xf numFmtId="0" fontId="9" fillId="0" borderId="5" xfId="0" applyFont="1" applyBorder="1"/>
    <xf numFmtId="0" fontId="9" fillId="0" borderId="6" xfId="0" applyFont="1" applyBorder="1"/>
    <xf numFmtId="43" fontId="9" fillId="0" borderId="1" xfId="1" applyFont="1" applyBorder="1"/>
    <xf numFmtId="43" fontId="4" fillId="0" borderId="0" xfId="1" applyFont="1"/>
    <xf numFmtId="164" fontId="0" fillId="0" borderId="0" xfId="0" applyNumberFormat="1" applyAlignment="1">
      <alignment horizontal="center"/>
    </xf>
    <xf numFmtId="44" fontId="6" fillId="0" borderId="0" xfId="0" applyNumberFormat="1" applyFont="1"/>
    <xf numFmtId="44" fontId="6" fillId="0" borderId="0" xfId="2" applyFon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1" applyNumberFormat="1" applyFont="1"/>
    <xf numFmtId="49" fontId="8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4" fontId="1" fillId="0" borderId="0" xfId="2" applyFont="1"/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44" fontId="9" fillId="0" borderId="0" xfId="2" applyFont="1" applyAlignment="1">
      <alignment horizontal="center"/>
    </xf>
    <xf numFmtId="4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4" fontId="11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44" fontId="9" fillId="0" borderId="0" xfId="0" applyNumberFormat="1" applyFont="1"/>
    <xf numFmtId="14" fontId="0" fillId="0" borderId="0" xfId="0" applyNumberFormat="1"/>
    <xf numFmtId="44" fontId="11" fillId="0" borderId="0" xfId="0" applyNumberFormat="1" applyFont="1"/>
    <xf numFmtId="164" fontId="0" fillId="0" borderId="0" xfId="0" applyNumberFormat="1"/>
    <xf numFmtId="1" fontId="0" fillId="0" borderId="0" xfId="0" applyNumberFormat="1"/>
    <xf numFmtId="16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44" fontId="1" fillId="0" borderId="0" xfId="1" applyNumberFormat="1" applyFont="1"/>
    <xf numFmtId="0" fontId="0" fillId="3" borderId="0" xfId="0" applyFill="1"/>
    <xf numFmtId="0" fontId="0" fillId="0" borderId="0" xfId="0" applyAlignment="1">
      <alignment horizontal="center" wrapText="1"/>
    </xf>
    <xf numFmtId="0" fontId="12" fillId="2" borderId="0" xfId="0" applyFont="1" applyFill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64" fontId="13" fillId="0" borderId="0" xfId="0" applyNumberFormat="1" applyFont="1" applyAlignment="1">
      <alignment horizontal="center" wrapText="1"/>
    </xf>
    <xf numFmtId="44" fontId="2" fillId="0" borderId="0" xfId="0" applyNumberFormat="1" applyFont="1"/>
    <xf numFmtId="44" fontId="2" fillId="0" borderId="0" xfId="1" applyNumberFormat="1" applyFont="1"/>
    <xf numFmtId="44" fontId="2" fillId="0" borderId="0" xfId="2" applyFont="1"/>
    <xf numFmtId="0" fontId="2" fillId="3" borderId="0" xfId="0" applyFont="1" applyFill="1"/>
    <xf numFmtId="8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44" fontId="12" fillId="0" borderId="0" xfId="0" applyNumberFormat="1" applyFont="1"/>
    <xf numFmtId="1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2" fontId="2" fillId="0" borderId="0" xfId="1" applyNumberFormat="1" applyFont="1"/>
    <xf numFmtId="2" fontId="2" fillId="0" borderId="0" xfId="2" applyNumberFormat="1" applyFont="1"/>
    <xf numFmtId="2" fontId="12" fillId="0" borderId="0" xfId="2" applyNumberFormat="1" applyFont="1"/>
    <xf numFmtId="43" fontId="2" fillId="0" borderId="0" xfId="0" applyNumberFormat="1" applyFont="1"/>
    <xf numFmtId="43" fontId="2" fillId="0" borderId="0" xfId="0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43" fontId="7" fillId="0" borderId="0" xfId="1" applyFont="1" applyAlignment="1">
      <alignment horizontal="right"/>
    </xf>
    <xf numFmtId="43" fontId="4" fillId="0" borderId="0" xfId="1" applyFont="1" applyAlignment="1">
      <alignment horizontal="right"/>
    </xf>
    <xf numFmtId="43" fontId="7" fillId="0" borderId="0" xfId="0" applyNumberFormat="1" applyFont="1" applyAlignment="1">
      <alignment horizontal="right"/>
    </xf>
    <xf numFmtId="43" fontId="0" fillId="3" borderId="0" xfId="0" applyNumberFormat="1" applyFill="1"/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164" fontId="0" fillId="3" borderId="0" xfId="0" applyNumberFormat="1" applyFill="1" applyAlignment="1">
      <alignment horizontal="center"/>
    </xf>
    <xf numFmtId="43" fontId="0" fillId="3" borderId="0" xfId="0" applyNumberFormat="1" applyFill="1" applyAlignment="1">
      <alignment horizontal="right"/>
    </xf>
    <xf numFmtId="43" fontId="2" fillId="3" borderId="0" xfId="0" applyNumberFormat="1" applyFont="1" applyFill="1" applyAlignment="1">
      <alignment horizontal="right"/>
    </xf>
    <xf numFmtId="165" fontId="0" fillId="0" borderId="0" xfId="0" applyNumberFormat="1"/>
    <xf numFmtId="49" fontId="1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wrapText="1"/>
    </xf>
    <xf numFmtId="0" fontId="14" fillId="0" borderId="0" xfId="0" applyFont="1"/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43" fontId="9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14" fontId="14" fillId="0" borderId="0" xfId="0" applyNumberFormat="1" applyFont="1"/>
    <xf numFmtId="2" fontId="0" fillId="0" borderId="0" xfId="0" applyNumberFormat="1"/>
    <xf numFmtId="164" fontId="9" fillId="0" borderId="0" xfId="0" applyNumberFormat="1" applyFont="1" applyAlignment="1">
      <alignment wrapText="1"/>
    </xf>
    <xf numFmtId="43" fontId="9" fillId="0" borderId="0" xfId="0" applyNumberFormat="1" applyFont="1" applyAlignment="1">
      <alignment wrapText="1"/>
    </xf>
    <xf numFmtId="0" fontId="15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/>
    <xf numFmtId="166" fontId="14" fillId="0" borderId="0" xfId="0" applyNumberFormat="1" applyFont="1"/>
    <xf numFmtId="166" fontId="0" fillId="0" borderId="0" xfId="0" applyNumberFormat="1" applyAlignment="1">
      <alignment horizontal="center"/>
    </xf>
    <xf numFmtId="166" fontId="0" fillId="0" borderId="0" xfId="0" applyNumberFormat="1"/>
    <xf numFmtId="1" fontId="0" fillId="0" borderId="0" xfId="0" applyNumberFormat="1" applyAlignment="1">
      <alignment horizontal="right"/>
    </xf>
    <xf numFmtId="44" fontId="16" fillId="0" borderId="0" xfId="0" applyNumberFormat="1" applyFont="1"/>
    <xf numFmtId="43" fontId="16" fillId="0" borderId="0" xfId="0" applyNumberFormat="1" applyFont="1"/>
    <xf numFmtId="49" fontId="14" fillId="0" borderId="0" xfId="0" applyNumberFormat="1" applyFont="1" applyAlignment="1">
      <alignment horizontal="center"/>
    </xf>
    <xf numFmtId="166" fontId="2" fillId="3" borderId="0" xfId="0" applyNumberFormat="1" applyFont="1" applyFill="1"/>
    <xf numFmtId="49" fontId="9" fillId="3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right"/>
    </xf>
    <xf numFmtId="44" fontId="0" fillId="3" borderId="0" xfId="0" applyNumberFormat="1" applyFill="1"/>
    <xf numFmtId="166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 wrapText="1"/>
    </xf>
    <xf numFmtId="164" fontId="17" fillId="0" borderId="0" xfId="0" applyNumberFormat="1" applyFont="1" applyAlignment="1">
      <alignment horizontal="center"/>
    </xf>
    <xf numFmtId="2" fontId="17" fillId="0" borderId="0" xfId="2" applyNumberFormat="1" applyFont="1"/>
    <xf numFmtId="44" fontId="5" fillId="0" borderId="0" xfId="0" applyNumberFormat="1" applyFont="1"/>
    <xf numFmtId="0" fontId="17" fillId="0" borderId="0" xfId="0" applyFont="1"/>
    <xf numFmtId="49" fontId="8" fillId="0" borderId="0" xfId="0" applyNumberFormat="1" applyFont="1" applyAlignment="1">
      <alignment horizontal="center" wrapText="1"/>
    </xf>
    <xf numFmtId="44" fontId="17" fillId="0" borderId="0" xfId="2" applyFont="1"/>
    <xf numFmtId="0" fontId="18" fillId="0" borderId="0" xfId="0" applyFont="1"/>
    <xf numFmtId="14" fontId="18" fillId="0" borderId="0" xfId="0" applyNumberFormat="1" applyFont="1"/>
    <xf numFmtId="44" fontId="17" fillId="0" borderId="0" xfId="0" applyNumberFormat="1" applyFont="1"/>
    <xf numFmtId="165" fontId="17" fillId="0" borderId="0" xfId="0" applyNumberFormat="1" applyFont="1"/>
    <xf numFmtId="164" fontId="17" fillId="0" borderId="0" xfId="0" applyNumberFormat="1" applyFont="1"/>
    <xf numFmtId="14" fontId="17" fillId="0" borderId="0" xfId="0" applyNumberFormat="1" applyFont="1" applyAlignment="1">
      <alignment horizontal="center"/>
    </xf>
    <xf numFmtId="44" fontId="19" fillId="0" borderId="0" xfId="0" applyNumberFormat="1" applyFont="1"/>
    <xf numFmtId="0" fontId="6" fillId="0" borderId="0" xfId="0" applyFont="1"/>
    <xf numFmtId="166" fontId="20" fillId="0" borderId="0" xfId="0" applyNumberFormat="1" applyFont="1"/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 wrapText="1"/>
    </xf>
    <xf numFmtId="164" fontId="20" fillId="0" borderId="0" xfId="0" applyNumberFormat="1" applyFont="1" applyAlignment="1">
      <alignment horizontal="center"/>
    </xf>
    <xf numFmtId="43" fontId="20" fillId="0" borderId="0" xfId="0" applyNumberFormat="1" applyFont="1" applyAlignment="1">
      <alignment horizontal="right"/>
    </xf>
    <xf numFmtId="0" fontId="20" fillId="0" borderId="0" xfId="0" applyFont="1"/>
    <xf numFmtId="1" fontId="20" fillId="0" borderId="0" xfId="0" applyNumberFormat="1" applyFont="1" applyAlignment="1">
      <alignment horizontal="right"/>
    </xf>
    <xf numFmtId="44" fontId="20" fillId="0" borderId="0" xfId="0" applyNumberFormat="1" applyFont="1"/>
    <xf numFmtId="43" fontId="20" fillId="0" borderId="0" xfId="0" applyNumberFormat="1" applyFont="1"/>
    <xf numFmtId="43" fontId="21" fillId="0" borderId="0" xfId="0" applyNumberFormat="1" applyFont="1"/>
    <xf numFmtId="3" fontId="20" fillId="0" borderId="0" xfId="0" applyNumberFormat="1" applyFont="1" applyAlignment="1">
      <alignment horizontal="center" wrapText="1"/>
    </xf>
    <xf numFmtId="43" fontId="22" fillId="0" borderId="0" xfId="0" applyNumberFormat="1" applyFont="1" applyAlignment="1">
      <alignment horizontal="right"/>
    </xf>
    <xf numFmtId="166" fontId="20" fillId="0" borderId="0" xfId="0" applyNumberFormat="1" applyFont="1" applyAlignment="1">
      <alignment horizontal="center"/>
    </xf>
    <xf numFmtId="43" fontId="23" fillId="0" borderId="7" xfId="0" applyNumberFormat="1" applyFont="1" applyBorder="1"/>
    <xf numFmtId="0" fontId="21" fillId="0" borderId="0" xfId="0" applyFont="1"/>
    <xf numFmtId="43" fontId="21" fillId="0" borderId="0" xfId="0" applyNumberFormat="1" applyFont="1" applyAlignment="1">
      <alignment horizontal="right"/>
    </xf>
    <xf numFmtId="43" fontId="20" fillId="0" borderId="7" xfId="0" applyNumberFormat="1" applyFont="1" applyBorder="1" applyAlignment="1">
      <alignment horizontal="right"/>
    </xf>
    <xf numFmtId="43" fontId="23" fillId="0" borderId="0" xfId="0" applyNumberFormat="1" applyFont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1" fontId="21" fillId="0" borderId="0" xfId="0" applyNumberFormat="1" applyFont="1" applyAlignment="1">
      <alignment horizontal="right"/>
    </xf>
    <xf numFmtId="0" fontId="24" fillId="3" borderId="0" xfId="0" applyFont="1" applyFill="1" applyAlignment="1">
      <alignment horizontal="center" wrapText="1"/>
    </xf>
    <xf numFmtId="0" fontId="25" fillId="0" borderId="0" xfId="0" applyFont="1"/>
    <xf numFmtId="43" fontId="20" fillId="3" borderId="0" xfId="0" applyNumberFormat="1" applyFont="1" applyFill="1" applyAlignment="1">
      <alignment horizontal="right"/>
    </xf>
    <xf numFmtId="2" fontId="17" fillId="3" borderId="0" xfId="2" applyNumberFormat="1" applyFont="1" applyFill="1"/>
    <xf numFmtId="43" fontId="7" fillId="3" borderId="0" xfId="1" applyFont="1" applyFill="1" applyAlignment="1">
      <alignment horizontal="right"/>
    </xf>
    <xf numFmtId="0" fontId="26" fillId="0" borderId="0" xfId="0" applyFont="1"/>
    <xf numFmtId="44" fontId="27" fillId="0" borderId="0" xfId="0" applyNumberFormat="1" applyFont="1"/>
    <xf numFmtId="44" fontId="28" fillId="0" borderId="0" xfId="0" applyNumberFormat="1" applyFont="1"/>
    <xf numFmtId="43" fontId="20" fillId="0" borderId="8" xfId="0" applyNumberFormat="1" applyFont="1" applyBorder="1" applyAlignment="1">
      <alignment horizontal="right"/>
    </xf>
    <xf numFmtId="0" fontId="26" fillId="0" borderId="8" xfId="0" applyFont="1" applyBorder="1"/>
    <xf numFmtId="165" fontId="17" fillId="4" borderId="0" xfId="0" applyNumberFormat="1" applyFont="1" applyFill="1"/>
    <xf numFmtId="44" fontId="29" fillId="0" borderId="0" xfId="0" applyNumberFormat="1" applyFont="1" applyAlignment="1">
      <alignment horizontal="center" wrapText="1"/>
    </xf>
    <xf numFmtId="0" fontId="30" fillId="5" borderId="0" xfId="0" applyFont="1" applyFill="1" applyAlignment="1">
      <alignment horizontal="left" wrapText="1"/>
    </xf>
    <xf numFmtId="164" fontId="2" fillId="3" borderId="0" xfId="0" applyNumberFormat="1" applyFont="1" applyFill="1" applyAlignment="1">
      <alignment horizontal="center"/>
    </xf>
    <xf numFmtId="44" fontId="23" fillId="0" borderId="8" xfId="0" applyNumberFormat="1" applyFont="1" applyBorder="1"/>
    <xf numFmtId="44" fontId="12" fillId="2" borderId="0" xfId="0" applyNumberFormat="1" applyFont="1" applyFill="1" applyAlignment="1">
      <alignment horizontal="center"/>
    </xf>
    <xf numFmtId="44" fontId="23" fillId="0" borderId="7" xfId="0" applyNumberFormat="1" applyFont="1" applyBorder="1"/>
    <xf numFmtId="44" fontId="21" fillId="0" borderId="0" xfId="0" applyNumberFormat="1" applyFont="1"/>
    <xf numFmtId="44" fontId="18" fillId="0" borderId="0" xfId="0" applyNumberFormat="1" applyFont="1"/>
    <xf numFmtId="44" fontId="8" fillId="0" borderId="0" xfId="0" applyNumberFormat="1" applyFont="1" applyAlignment="1">
      <alignment horizontal="center"/>
    </xf>
    <xf numFmtId="44" fontId="20" fillId="0" borderId="0" xfId="0" applyNumberFormat="1" applyFont="1" applyAlignment="1">
      <alignment horizontal="right"/>
    </xf>
    <xf numFmtId="44" fontId="20" fillId="0" borderId="7" xfId="0" applyNumberFormat="1" applyFont="1" applyBorder="1" applyAlignment="1">
      <alignment horizontal="right"/>
    </xf>
    <xf numFmtId="44" fontId="20" fillId="0" borderId="8" xfId="0" applyNumberFormat="1" applyFont="1" applyBorder="1" applyAlignment="1">
      <alignment horizontal="right"/>
    </xf>
    <xf numFmtId="44" fontId="7" fillId="0" borderId="0" xfId="0" applyNumberFormat="1" applyFont="1" applyAlignment="1">
      <alignment horizontal="right"/>
    </xf>
    <xf numFmtId="43" fontId="22" fillId="3" borderId="5" xfId="0" applyNumberFormat="1" applyFont="1" applyFill="1" applyBorder="1" applyAlignment="1">
      <alignment horizontal="right"/>
    </xf>
    <xf numFmtId="0" fontId="17" fillId="3" borderId="0" xfId="0" applyFont="1" applyFill="1"/>
    <xf numFmtId="44" fontId="17" fillId="0" borderId="7" xfId="0" applyNumberFormat="1" applyFont="1" applyBorder="1"/>
    <xf numFmtId="44" fontId="31" fillId="0" borderId="0" xfId="0" applyNumberFormat="1" applyFont="1"/>
    <xf numFmtId="8" fontId="23" fillId="0" borderId="8" xfId="0" applyNumberFormat="1" applyFont="1" applyBorder="1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2" borderId="0" xfId="0" applyFont="1" applyFill="1" applyAlignment="1">
      <alignment horizontal="center"/>
    </xf>
    <xf numFmtId="164" fontId="9" fillId="0" borderId="0" xfId="0" applyNumberFormat="1" applyFont="1" applyAlignment="1">
      <alignment horizontal="center" wrapText="1"/>
    </xf>
    <xf numFmtId="43" fontId="9" fillId="0" borderId="0" xfId="0" applyNumberFormat="1" applyFont="1" applyAlignment="1">
      <alignment horizontal="center" wrapText="1"/>
    </xf>
    <xf numFmtId="43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3"/>
  <sheetViews>
    <sheetView tabSelected="1" zoomScale="90" zoomScaleNormal="90" workbookViewId="0">
      <pane ySplit="4" topLeftCell="A5" activePane="bottomLeft" state="frozen"/>
      <selection pane="bottomLeft" activeCell="I53" sqref="I53"/>
    </sheetView>
  </sheetViews>
  <sheetFormatPr defaultRowHeight="13.2" x14ac:dyDescent="0.25"/>
  <cols>
    <col min="1" max="1" width="10.21875" style="5" bestFit="1" customWidth="1"/>
    <col min="2" max="2" width="6.6640625" style="29" customWidth="1"/>
    <col min="3" max="3" width="11" style="29" customWidth="1"/>
    <col min="4" max="4" width="11" style="72" bestFit="1" customWidth="1"/>
    <col min="5" max="5" width="22.6640625" style="55" customWidth="1"/>
    <col min="6" max="6" width="8.88671875" style="26" customWidth="1"/>
    <col min="7" max="7" width="9.6640625" bestFit="1" customWidth="1"/>
    <col min="8" max="8" width="11.6640625" customWidth="1"/>
    <col min="9" max="9" width="9.6640625" bestFit="1" customWidth="1"/>
    <col min="10" max="10" width="8.21875" bestFit="1" customWidth="1"/>
    <col min="11" max="11" width="8.21875" customWidth="1"/>
    <col min="12" max="13" width="8.33203125" customWidth="1"/>
    <col min="14" max="14" width="7.109375" customWidth="1"/>
    <col min="15" max="15" width="8.21875" bestFit="1" customWidth="1"/>
    <col min="16" max="16" width="8.109375" customWidth="1"/>
    <col min="17" max="17" width="7" customWidth="1"/>
    <col min="18" max="18" width="9.6640625" customWidth="1"/>
    <col min="19" max="19" width="13.6640625" customWidth="1"/>
    <col min="20" max="20" width="10.109375" customWidth="1"/>
    <col min="21" max="21" width="5.6640625" customWidth="1"/>
    <col min="22" max="22" width="14" bestFit="1" customWidth="1"/>
    <col min="23" max="24" width="8.33203125" customWidth="1"/>
    <col min="25" max="25" width="9.6640625" bestFit="1" customWidth="1"/>
  </cols>
  <sheetData>
    <row r="1" spans="1:27" x14ac:dyDescent="0.25">
      <c r="A1" s="189" t="s">
        <v>830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56"/>
      <c r="U1" s="56"/>
    </row>
    <row r="2" spans="1:27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57"/>
      <c r="U2" s="57"/>
    </row>
    <row r="3" spans="1:27" x14ac:dyDescent="0.25">
      <c r="A3" s="33"/>
      <c r="B3" s="58"/>
      <c r="C3" s="58"/>
      <c r="D3" s="70"/>
      <c r="E3" s="59"/>
      <c r="F3" s="60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7" ht="52.8" x14ac:dyDescent="0.25">
      <c r="A4" s="6" t="s">
        <v>10</v>
      </c>
      <c r="B4" s="35" t="s">
        <v>11</v>
      </c>
      <c r="C4" s="128" t="s">
        <v>585</v>
      </c>
      <c r="D4" s="128" t="s">
        <v>208</v>
      </c>
      <c r="E4" s="52" t="s">
        <v>1</v>
      </c>
      <c r="F4" s="51" t="s">
        <v>378</v>
      </c>
      <c r="G4" s="52" t="s">
        <v>459</v>
      </c>
      <c r="H4" s="160" t="s">
        <v>762</v>
      </c>
      <c r="I4" s="6" t="s">
        <v>461</v>
      </c>
      <c r="J4" s="52" t="s">
        <v>13</v>
      </c>
      <c r="K4" s="52" t="s">
        <v>4</v>
      </c>
      <c r="L4" s="6" t="s">
        <v>460</v>
      </c>
      <c r="M4" s="52" t="s">
        <v>634</v>
      </c>
      <c r="N4" s="52" t="s">
        <v>14</v>
      </c>
      <c r="O4" s="6" t="s">
        <v>67</v>
      </c>
      <c r="P4" s="52" t="s">
        <v>457</v>
      </c>
      <c r="Q4" s="52" t="s">
        <v>281</v>
      </c>
      <c r="R4" s="52" t="s">
        <v>458</v>
      </c>
      <c r="S4" s="6" t="s">
        <v>6</v>
      </c>
      <c r="T4" s="190" t="s">
        <v>435</v>
      </c>
      <c r="U4" s="190"/>
      <c r="V4" s="52"/>
    </row>
    <row r="5" spans="1:27" ht="39.6" x14ac:dyDescent="0.25">
      <c r="A5" s="138"/>
      <c r="B5" s="139"/>
      <c r="C5" s="139"/>
      <c r="D5" s="140"/>
      <c r="E5" s="172" t="s">
        <v>781</v>
      </c>
      <c r="F5" s="142"/>
      <c r="G5" s="143"/>
      <c r="H5" s="162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4"/>
      <c r="U5" s="145"/>
      <c r="V5" s="146"/>
      <c r="W5" s="144"/>
      <c r="X5" s="144"/>
      <c r="Y5" s="145"/>
      <c r="Z5" s="7"/>
      <c r="AA5" s="113"/>
    </row>
    <row r="6" spans="1:27" ht="13.8" x14ac:dyDescent="0.25">
      <c r="A6" s="138"/>
      <c r="B6" s="139"/>
      <c r="C6" s="139"/>
      <c r="D6" s="141"/>
      <c r="E6" s="141"/>
      <c r="F6" s="142"/>
      <c r="G6" s="143"/>
      <c r="H6" s="162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56"/>
      <c r="U6" s="153"/>
      <c r="V6" s="153"/>
      <c r="W6" s="153"/>
      <c r="X6" s="153"/>
      <c r="Y6" s="144"/>
    </row>
    <row r="7" spans="1:27" ht="15" customHeight="1" x14ac:dyDescent="0.25">
      <c r="A7" s="138"/>
      <c r="B7" s="139"/>
      <c r="C7" s="139"/>
      <c r="D7" s="141"/>
      <c r="E7" s="141"/>
      <c r="F7" s="142"/>
      <c r="G7" s="143"/>
      <c r="H7" s="162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7"/>
      <c r="U7" s="144"/>
      <c r="V7" s="144"/>
      <c r="W7" s="144"/>
      <c r="X7" s="144"/>
      <c r="Y7" s="144"/>
    </row>
    <row r="8" spans="1:27" ht="17.25" customHeight="1" x14ac:dyDescent="0.25">
      <c r="A8" s="138"/>
      <c r="B8" s="139"/>
      <c r="C8" s="139"/>
      <c r="D8" s="141"/>
      <c r="E8" s="141"/>
      <c r="F8" s="142"/>
      <c r="G8" s="143"/>
      <c r="H8" s="162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4"/>
      <c r="U8" s="144"/>
      <c r="V8" s="144"/>
      <c r="W8" s="144"/>
      <c r="X8" s="144"/>
      <c r="Y8" s="144"/>
    </row>
    <row r="9" spans="1:27" ht="13.8" x14ac:dyDescent="0.25">
      <c r="A9" s="138"/>
      <c r="B9" s="139"/>
      <c r="C9" s="139"/>
      <c r="D9" s="141"/>
      <c r="E9" s="141"/>
      <c r="F9" s="142"/>
      <c r="G9" s="143"/>
      <c r="H9" s="162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56"/>
      <c r="U9" s="153"/>
      <c r="V9" s="154"/>
      <c r="W9" s="153"/>
      <c r="X9" s="153"/>
      <c r="Y9" s="146"/>
      <c r="Z9" s="81"/>
    </row>
    <row r="10" spans="1:27" ht="15" customHeight="1" x14ac:dyDescent="0.25">
      <c r="A10" s="138"/>
      <c r="B10" s="139"/>
      <c r="C10" s="139"/>
      <c r="D10" s="141"/>
      <c r="E10" s="141"/>
      <c r="F10" s="142"/>
      <c r="G10" s="143"/>
      <c r="H10" s="162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4"/>
      <c r="U10" s="144"/>
      <c r="V10" s="144"/>
      <c r="W10" s="144"/>
      <c r="X10" s="144"/>
      <c r="Y10" s="144"/>
    </row>
    <row r="11" spans="1:27" ht="15" customHeight="1" x14ac:dyDescent="0.25">
      <c r="A11" s="138"/>
      <c r="B11" s="139"/>
      <c r="C11" s="139"/>
      <c r="D11" s="141"/>
      <c r="E11" s="141"/>
      <c r="F11" s="142"/>
      <c r="G11" s="143"/>
      <c r="H11" s="162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56"/>
      <c r="U11" s="153"/>
      <c r="V11" s="144"/>
      <c r="W11" s="144"/>
      <c r="X11" s="144"/>
      <c r="Y11" s="144"/>
    </row>
    <row r="12" spans="1:27" ht="13.8" x14ac:dyDescent="0.25">
      <c r="A12" s="138"/>
      <c r="B12" s="139"/>
      <c r="C12" s="139"/>
      <c r="D12" s="141"/>
      <c r="E12" s="141"/>
      <c r="F12" s="142"/>
      <c r="G12" s="143"/>
      <c r="H12" s="162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4"/>
      <c r="U12" s="144"/>
      <c r="V12" s="144"/>
      <c r="W12" s="144"/>
      <c r="X12" s="144"/>
      <c r="Y12" s="144"/>
    </row>
    <row r="13" spans="1:27" ht="13.8" x14ac:dyDescent="0.25">
      <c r="A13" s="138"/>
      <c r="B13" s="139"/>
      <c r="C13" s="139"/>
      <c r="D13" s="141"/>
      <c r="E13" s="141"/>
      <c r="F13" s="142"/>
      <c r="G13" s="143"/>
      <c r="H13" s="162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7"/>
      <c r="U13" s="144"/>
      <c r="V13" s="144"/>
      <c r="W13" s="144"/>
      <c r="X13" s="144"/>
      <c r="Y13" s="144"/>
    </row>
    <row r="14" spans="1:27" ht="13.8" x14ac:dyDescent="0.25">
      <c r="A14" s="138"/>
      <c r="B14" s="139"/>
      <c r="C14" s="139"/>
      <c r="D14" s="141"/>
      <c r="E14" s="141"/>
      <c r="F14" s="142"/>
      <c r="G14" s="143"/>
      <c r="H14" s="162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7"/>
      <c r="U14" s="144"/>
      <c r="V14" s="144"/>
      <c r="W14" s="144"/>
      <c r="X14" s="144"/>
      <c r="Y14" s="144"/>
    </row>
    <row r="15" spans="1:27" ht="13.8" x14ac:dyDescent="0.25">
      <c r="A15" s="138"/>
      <c r="B15" s="139"/>
      <c r="C15" s="139"/>
      <c r="D15" s="141"/>
      <c r="E15" s="141"/>
      <c r="F15" s="142"/>
      <c r="G15" s="143"/>
      <c r="H15" s="162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7"/>
      <c r="U15" s="144"/>
      <c r="V15" s="144"/>
      <c r="W15" s="144"/>
      <c r="X15" s="144"/>
      <c r="Y15" s="144"/>
    </row>
    <row r="16" spans="1:27" ht="13.8" x14ac:dyDescent="0.25">
      <c r="A16" s="138"/>
      <c r="B16" s="139"/>
      <c r="C16" s="139"/>
      <c r="D16" s="141"/>
      <c r="E16" s="141"/>
      <c r="F16" s="142"/>
      <c r="G16" s="143"/>
      <c r="H16" s="162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7"/>
      <c r="U16" s="144"/>
      <c r="V16" s="144"/>
      <c r="W16" s="144"/>
      <c r="X16" s="144"/>
      <c r="Y16" s="144"/>
    </row>
    <row r="17" spans="1:27" ht="13.8" x14ac:dyDescent="0.25">
      <c r="A17" s="138"/>
      <c r="B17" s="139"/>
      <c r="C17" s="139"/>
      <c r="D17" s="141"/>
      <c r="E17" s="141"/>
      <c r="F17" s="142"/>
      <c r="G17" s="143"/>
      <c r="H17" s="162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56"/>
      <c r="U17" s="153"/>
      <c r="V17" s="144"/>
      <c r="W17" s="144"/>
      <c r="X17" s="144"/>
      <c r="Y17" s="144"/>
    </row>
    <row r="18" spans="1:27" ht="13.8" x14ac:dyDescent="0.25">
      <c r="A18" s="138"/>
      <c r="B18" s="139"/>
      <c r="C18" s="139"/>
      <c r="D18" s="141"/>
      <c r="E18" s="141"/>
      <c r="F18" s="142"/>
      <c r="G18" s="143"/>
      <c r="H18" s="162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4"/>
      <c r="U18" s="145"/>
      <c r="V18" s="146"/>
      <c r="W18" s="144"/>
      <c r="X18" s="144"/>
      <c r="Y18" s="145"/>
      <c r="Z18" s="7"/>
      <c r="AA18" s="113"/>
    </row>
    <row r="19" spans="1:27" ht="13.8" x14ac:dyDescent="0.25">
      <c r="A19" s="138"/>
      <c r="B19" s="139"/>
      <c r="C19" s="139"/>
      <c r="D19" s="141"/>
      <c r="E19" s="141"/>
      <c r="F19" s="142"/>
      <c r="G19" s="143"/>
      <c r="H19" s="162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4"/>
      <c r="U19" s="145"/>
      <c r="V19" s="146"/>
      <c r="W19" s="144"/>
      <c r="X19" s="144"/>
      <c r="Y19" s="145"/>
      <c r="Z19" s="7"/>
      <c r="AA19" s="7"/>
    </row>
    <row r="20" spans="1:27" ht="13.8" x14ac:dyDescent="0.25">
      <c r="A20" s="138"/>
      <c r="B20" s="139"/>
      <c r="C20" s="139"/>
      <c r="D20" s="141"/>
      <c r="E20" s="141"/>
      <c r="F20" s="142"/>
      <c r="G20" s="143"/>
      <c r="H20" s="162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>
        <f t="shared" ref="S20:S22" si="0">SUM(G20:R20)</f>
        <v>0</v>
      </c>
      <c r="T20" s="144"/>
      <c r="U20" s="145"/>
      <c r="V20" s="146"/>
      <c r="W20" s="144"/>
      <c r="X20" s="144"/>
      <c r="Y20" s="145"/>
      <c r="Z20" s="7"/>
      <c r="AA20" s="7"/>
    </row>
    <row r="21" spans="1:27" ht="13.8" x14ac:dyDescent="0.25">
      <c r="A21" s="138"/>
      <c r="B21" s="139"/>
      <c r="C21" s="139"/>
      <c r="D21" s="141"/>
      <c r="E21" s="141"/>
      <c r="F21" s="142"/>
      <c r="G21" s="143"/>
      <c r="H21" s="162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>
        <f>SUM(G21:R21)</f>
        <v>0</v>
      </c>
      <c r="T21" s="147"/>
      <c r="U21" s="144"/>
      <c r="V21" s="144"/>
      <c r="W21" s="144"/>
      <c r="X21" s="144"/>
      <c r="Y21" s="144"/>
    </row>
    <row r="22" spans="1:27" ht="13.8" x14ac:dyDescent="0.25">
      <c r="A22" s="138"/>
      <c r="B22" s="139"/>
      <c r="C22" s="139"/>
      <c r="D22" s="141"/>
      <c r="E22" s="141"/>
      <c r="F22" s="142"/>
      <c r="G22" s="143"/>
      <c r="H22" s="162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>
        <f t="shared" si="0"/>
        <v>0</v>
      </c>
      <c r="T22" s="144"/>
      <c r="U22" s="144"/>
      <c r="V22" s="144"/>
      <c r="W22" s="144"/>
      <c r="X22" s="144"/>
      <c r="Y22" s="148"/>
    </row>
    <row r="23" spans="1:27" ht="13.8" x14ac:dyDescent="0.25">
      <c r="A23" s="138"/>
      <c r="B23" s="139"/>
      <c r="C23" s="139"/>
      <c r="D23" s="141"/>
      <c r="E23" s="141"/>
      <c r="F23" s="142"/>
      <c r="G23" s="143"/>
      <c r="H23" s="162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>
        <f>SUM(G23:R23)</f>
        <v>0</v>
      </c>
      <c r="T23" s="144"/>
      <c r="U23" s="145"/>
      <c r="V23" s="146"/>
      <c r="W23" s="144"/>
      <c r="X23" s="144"/>
      <c r="Y23" s="145"/>
      <c r="Z23" s="7"/>
      <c r="AA23" s="113"/>
    </row>
    <row r="24" spans="1:27" ht="13.8" x14ac:dyDescent="0.25">
      <c r="A24" s="138"/>
      <c r="B24" s="139"/>
      <c r="C24" s="139"/>
      <c r="D24" s="149"/>
      <c r="E24" s="141"/>
      <c r="F24" s="142"/>
      <c r="G24" s="143"/>
      <c r="H24" s="162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>
        <f>SUM(G24:R24)</f>
        <v>0</v>
      </c>
      <c r="T24" s="147"/>
      <c r="U24" s="144"/>
      <c r="V24" s="144"/>
      <c r="W24" s="144"/>
      <c r="X24" s="147"/>
      <c r="Y24" s="144"/>
    </row>
    <row r="25" spans="1:27" ht="13.8" x14ac:dyDescent="0.25">
      <c r="A25" s="138"/>
      <c r="B25" s="139"/>
      <c r="C25" s="139"/>
      <c r="D25" s="149"/>
      <c r="E25" s="141"/>
      <c r="F25" s="142"/>
      <c r="G25" s="143"/>
      <c r="H25" s="162"/>
      <c r="I25" s="143"/>
      <c r="J25" s="143"/>
      <c r="K25" s="143"/>
      <c r="L25" s="143"/>
      <c r="M25" s="143"/>
      <c r="N25" s="143"/>
      <c r="O25" s="143"/>
      <c r="P25" s="150"/>
      <c r="Q25" s="150"/>
      <c r="R25" s="150"/>
      <c r="S25" s="143">
        <f>SUM(G25:R25)</f>
        <v>0</v>
      </c>
      <c r="T25" s="147"/>
      <c r="U25" s="144"/>
      <c r="V25" s="144"/>
      <c r="W25" s="144"/>
      <c r="X25" s="144"/>
      <c r="Y25" s="144"/>
    </row>
    <row r="26" spans="1:27" ht="13.8" x14ac:dyDescent="0.25">
      <c r="A26" s="138"/>
      <c r="B26" s="139"/>
      <c r="C26" s="139"/>
      <c r="D26" s="149"/>
      <c r="E26" s="141"/>
      <c r="F26" s="142"/>
      <c r="G26" s="143"/>
      <c r="H26" s="162"/>
      <c r="I26" s="143"/>
      <c r="J26" s="143"/>
      <c r="K26" s="143"/>
      <c r="L26" s="143"/>
      <c r="M26" s="143"/>
      <c r="N26" s="143"/>
      <c r="O26" s="143"/>
      <c r="P26" s="150"/>
      <c r="Q26" s="150"/>
      <c r="R26" s="150"/>
      <c r="S26" s="143">
        <f>SUM(G26:R26)</f>
        <v>0</v>
      </c>
      <c r="T26" s="148"/>
      <c r="U26" s="144"/>
      <c r="V26" s="144"/>
      <c r="W26" s="144"/>
      <c r="X26" s="144"/>
      <c r="Y26" s="144"/>
    </row>
    <row r="27" spans="1:27" ht="13.8" x14ac:dyDescent="0.25">
      <c r="A27" s="138"/>
      <c r="B27" s="139"/>
      <c r="C27" s="139"/>
      <c r="D27" s="149"/>
      <c r="E27" s="141"/>
      <c r="F27" s="142"/>
      <c r="G27" s="143"/>
      <c r="H27" s="162"/>
      <c r="I27" s="143"/>
      <c r="J27" s="143"/>
      <c r="K27" s="143"/>
      <c r="L27" s="143"/>
      <c r="M27" s="143"/>
      <c r="N27" s="143"/>
      <c r="O27" s="143"/>
      <c r="P27" s="150"/>
      <c r="Q27" s="150"/>
      <c r="R27" s="150"/>
      <c r="S27" s="143">
        <f t="shared" ref="S27:S38" si="1">SUM(G27:R27)</f>
        <v>0</v>
      </c>
      <c r="T27" s="147"/>
      <c r="U27" s="144"/>
      <c r="V27" s="144"/>
      <c r="W27" s="144"/>
      <c r="X27" s="144"/>
      <c r="Y27" s="144"/>
    </row>
    <row r="28" spans="1:27" ht="13.8" x14ac:dyDescent="0.25">
      <c r="A28" s="138"/>
      <c r="B28" s="139"/>
      <c r="C28" s="139"/>
      <c r="D28" s="149"/>
      <c r="E28" s="141"/>
      <c r="F28" s="142"/>
      <c r="G28" s="143"/>
      <c r="H28" s="162"/>
      <c r="I28" s="143"/>
      <c r="J28" s="143"/>
      <c r="K28" s="143"/>
      <c r="L28" s="143"/>
      <c r="M28" s="143"/>
      <c r="N28" s="143"/>
      <c r="O28" s="143"/>
      <c r="P28" s="150"/>
      <c r="Q28" s="150"/>
      <c r="R28" s="150"/>
      <c r="S28" s="143">
        <f t="shared" si="1"/>
        <v>0</v>
      </c>
      <c r="T28" s="147"/>
      <c r="U28" s="144"/>
      <c r="V28" s="144"/>
      <c r="W28" s="144"/>
      <c r="X28" s="144"/>
      <c r="Y28" s="144"/>
    </row>
    <row r="29" spans="1:27" ht="13.8" x14ac:dyDescent="0.25">
      <c r="A29" s="138"/>
      <c r="B29" s="139"/>
      <c r="C29" s="139"/>
      <c r="D29" s="149"/>
      <c r="E29" s="141"/>
      <c r="F29" s="142"/>
      <c r="G29" s="143"/>
      <c r="H29" s="162"/>
      <c r="I29" s="143"/>
      <c r="J29" s="143"/>
      <c r="K29" s="143"/>
      <c r="L29" s="143"/>
      <c r="M29" s="143"/>
      <c r="N29" s="143"/>
      <c r="O29" s="143"/>
      <c r="P29" s="150"/>
      <c r="Q29" s="150"/>
      <c r="R29" s="150"/>
      <c r="S29" s="143">
        <f t="shared" si="1"/>
        <v>0</v>
      </c>
      <c r="T29" s="147"/>
      <c r="U29" s="144"/>
      <c r="V29" s="144"/>
      <c r="W29" s="144"/>
      <c r="X29" s="144"/>
      <c r="Y29" s="144"/>
    </row>
    <row r="30" spans="1:27" ht="13.8" x14ac:dyDescent="0.25">
      <c r="A30" s="138"/>
      <c r="B30" s="139"/>
      <c r="C30" s="139"/>
      <c r="D30" s="149"/>
      <c r="E30" s="141"/>
      <c r="F30" s="142"/>
      <c r="G30" s="143"/>
      <c r="H30" s="162"/>
      <c r="I30" s="143"/>
      <c r="J30" s="143"/>
      <c r="K30" s="143"/>
      <c r="L30" s="143"/>
      <c r="M30" s="143"/>
      <c r="N30" s="143"/>
      <c r="O30" s="143"/>
      <c r="P30" s="150"/>
      <c r="Q30" s="150"/>
      <c r="R30" s="150"/>
      <c r="S30" s="143">
        <f t="shared" si="1"/>
        <v>0</v>
      </c>
      <c r="T30" s="147"/>
      <c r="U30" s="144"/>
      <c r="V30" s="144"/>
      <c r="W30" s="144"/>
      <c r="X30" s="144"/>
      <c r="Y30" s="144"/>
    </row>
    <row r="31" spans="1:27" ht="13.8" x14ac:dyDescent="0.25">
      <c r="A31" s="138"/>
      <c r="B31" s="139"/>
      <c r="C31" s="139"/>
      <c r="D31" s="149"/>
      <c r="E31" s="141"/>
      <c r="F31" s="142"/>
      <c r="G31" s="143"/>
      <c r="H31" s="162"/>
      <c r="I31" s="143"/>
      <c r="J31" s="143"/>
      <c r="K31" s="143"/>
      <c r="L31" s="143"/>
      <c r="M31" s="143"/>
      <c r="N31" s="143"/>
      <c r="O31" s="143"/>
      <c r="P31" s="150"/>
      <c r="Q31" s="150"/>
      <c r="R31" s="150"/>
      <c r="S31" s="143">
        <f t="shared" si="1"/>
        <v>0</v>
      </c>
      <c r="T31" s="147"/>
      <c r="U31" s="144"/>
      <c r="V31" s="144"/>
      <c r="W31" s="144"/>
      <c r="X31" s="144"/>
      <c r="Y31" s="144"/>
    </row>
    <row r="32" spans="1:27" ht="13.8" x14ac:dyDescent="0.25">
      <c r="A32" s="138"/>
      <c r="B32" s="139"/>
      <c r="C32" s="139"/>
      <c r="D32" s="149"/>
      <c r="E32" s="141"/>
      <c r="F32" s="142"/>
      <c r="G32" s="143"/>
      <c r="H32" s="162"/>
      <c r="I32" s="143"/>
      <c r="J32" s="143"/>
      <c r="K32" s="143"/>
      <c r="L32" s="143"/>
      <c r="M32" s="143"/>
      <c r="N32" s="143"/>
      <c r="O32" s="143"/>
      <c r="P32" s="150"/>
      <c r="Q32" s="150"/>
      <c r="R32" s="150"/>
      <c r="S32" s="143">
        <f t="shared" si="1"/>
        <v>0</v>
      </c>
      <c r="T32" s="147"/>
      <c r="U32" s="144"/>
      <c r="V32" s="144"/>
      <c r="W32" s="144"/>
      <c r="X32" s="144"/>
      <c r="Y32" s="144"/>
    </row>
    <row r="33" spans="1:25" ht="13.8" x14ac:dyDescent="0.25">
      <c r="A33" s="138"/>
      <c r="B33" s="139"/>
      <c r="C33" s="139"/>
      <c r="D33" s="149"/>
      <c r="E33" s="141"/>
      <c r="F33" s="142"/>
      <c r="G33" s="143"/>
      <c r="H33" s="162"/>
      <c r="I33" s="143"/>
      <c r="J33" s="143"/>
      <c r="K33" s="143"/>
      <c r="L33" s="143"/>
      <c r="M33" s="143"/>
      <c r="N33" s="143"/>
      <c r="O33" s="143"/>
      <c r="P33" s="150"/>
      <c r="Q33" s="150"/>
      <c r="R33" s="150"/>
      <c r="S33" s="143">
        <f t="shared" si="1"/>
        <v>0</v>
      </c>
      <c r="T33" s="147"/>
      <c r="U33" s="144"/>
      <c r="V33" s="144"/>
      <c r="W33" s="144"/>
      <c r="X33" s="144"/>
      <c r="Y33" s="144"/>
    </row>
    <row r="34" spans="1:25" ht="13.8" x14ac:dyDescent="0.25">
      <c r="A34" s="138"/>
      <c r="B34" s="139"/>
      <c r="C34" s="139"/>
      <c r="D34" s="149"/>
      <c r="E34" s="141"/>
      <c r="F34" s="142"/>
      <c r="G34" s="143"/>
      <c r="H34" s="162"/>
      <c r="I34" s="143"/>
      <c r="J34" s="143"/>
      <c r="K34" s="143"/>
      <c r="L34" s="143"/>
      <c r="M34" s="143"/>
      <c r="N34" s="143"/>
      <c r="O34" s="143"/>
      <c r="P34" s="150"/>
      <c r="Q34" s="150"/>
      <c r="R34" s="150"/>
      <c r="S34" s="143">
        <f t="shared" si="1"/>
        <v>0</v>
      </c>
      <c r="T34" s="147"/>
      <c r="U34" s="144"/>
      <c r="V34" s="144"/>
      <c r="W34" s="144"/>
      <c r="X34" s="144"/>
      <c r="Y34" s="144"/>
    </row>
    <row r="35" spans="1:25" ht="13.8" x14ac:dyDescent="0.25">
      <c r="A35" s="138"/>
      <c r="B35" s="139"/>
      <c r="C35" s="139"/>
      <c r="D35" s="149"/>
      <c r="E35" s="141"/>
      <c r="F35" s="142"/>
      <c r="G35" s="143"/>
      <c r="H35" s="162"/>
      <c r="I35" s="143"/>
      <c r="J35" s="143"/>
      <c r="K35" s="143"/>
      <c r="L35" s="143"/>
      <c r="M35" s="143"/>
      <c r="N35" s="143"/>
      <c r="O35" s="143"/>
      <c r="P35" s="150"/>
      <c r="Q35" s="150"/>
      <c r="R35" s="150"/>
      <c r="S35" s="143">
        <f t="shared" si="1"/>
        <v>0</v>
      </c>
      <c r="T35" s="147"/>
      <c r="U35" s="144"/>
      <c r="V35" s="144"/>
      <c r="W35" s="144"/>
      <c r="X35" s="144"/>
      <c r="Y35" s="144"/>
    </row>
    <row r="36" spans="1:25" ht="13.8" x14ac:dyDescent="0.25">
      <c r="A36" s="138"/>
      <c r="B36" s="139"/>
      <c r="C36" s="139"/>
      <c r="D36" s="141"/>
      <c r="E36" s="141"/>
      <c r="F36" s="142"/>
      <c r="G36" s="143"/>
      <c r="H36" s="162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>
        <f t="shared" si="1"/>
        <v>0</v>
      </c>
      <c r="T36" s="147"/>
      <c r="U36" s="144"/>
      <c r="V36" s="144"/>
      <c r="W36" s="144"/>
      <c r="X36" s="144"/>
      <c r="Y36" s="144"/>
    </row>
    <row r="37" spans="1:25" ht="13.8" x14ac:dyDescent="0.25">
      <c r="A37" s="138"/>
      <c r="B37" s="139"/>
      <c r="C37" s="139"/>
      <c r="D37" s="141"/>
      <c r="E37" s="141"/>
      <c r="F37" s="142"/>
      <c r="G37" s="143"/>
      <c r="H37" s="162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>
        <f t="shared" si="1"/>
        <v>0</v>
      </c>
      <c r="T37" s="144"/>
      <c r="U37" s="144"/>
      <c r="V37" s="144"/>
      <c r="W37" s="144"/>
      <c r="X37" s="144"/>
      <c r="Y37" s="144"/>
    </row>
    <row r="38" spans="1:25" ht="13.8" x14ac:dyDescent="0.25">
      <c r="A38" s="138"/>
      <c r="B38" s="139"/>
      <c r="C38" s="139"/>
      <c r="D38" s="141"/>
      <c r="E38" s="141"/>
      <c r="F38" s="142"/>
      <c r="G38" s="143"/>
      <c r="H38" s="162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>
        <f t="shared" si="1"/>
        <v>0</v>
      </c>
      <c r="T38" s="144"/>
      <c r="U38" s="144"/>
      <c r="V38" s="144"/>
      <c r="W38" s="144"/>
      <c r="X38" s="144"/>
      <c r="Y38" s="144"/>
    </row>
    <row r="39" spans="1:25" ht="13.8" x14ac:dyDescent="0.25">
      <c r="A39" s="138"/>
      <c r="B39" s="139"/>
      <c r="C39" s="139"/>
      <c r="D39" s="141"/>
      <c r="E39" s="141"/>
      <c r="F39" s="142"/>
      <c r="G39" s="143"/>
      <c r="H39" s="162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4"/>
      <c r="U39" s="144"/>
      <c r="V39" s="144"/>
      <c r="W39" s="144"/>
      <c r="X39" s="144"/>
      <c r="Y39" s="144"/>
    </row>
    <row r="40" spans="1:25" ht="13.8" x14ac:dyDescent="0.25">
      <c r="A40" s="151"/>
      <c r="B40" s="139"/>
      <c r="C40" s="139"/>
      <c r="D40" s="140"/>
      <c r="E40" s="141"/>
      <c r="F40" s="142"/>
      <c r="G40" s="143"/>
      <c r="H40" s="162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4"/>
      <c r="U40" s="144"/>
      <c r="V40" s="144"/>
      <c r="W40" s="144"/>
      <c r="X40" s="144"/>
      <c r="Y40" s="144"/>
    </row>
    <row r="41" spans="1:25" ht="15" x14ac:dyDescent="0.4">
      <c r="A41" s="111"/>
      <c r="G41" s="84"/>
      <c r="H41" s="164"/>
      <c r="I41" s="84"/>
      <c r="J41" s="84"/>
      <c r="K41" s="84"/>
      <c r="L41" s="84"/>
      <c r="M41" s="84"/>
      <c r="N41" s="84"/>
      <c r="O41" s="84"/>
      <c r="P41" s="85"/>
      <c r="Q41" s="85"/>
      <c r="R41" s="85"/>
      <c r="S41" s="86"/>
    </row>
    <row r="42" spans="1:25" s="127" customFormat="1" ht="15.6" x14ac:dyDescent="0.3">
      <c r="A42" s="120"/>
      <c r="B42" s="121"/>
      <c r="C42" s="121"/>
      <c r="D42" s="122"/>
      <c r="E42" s="123"/>
      <c r="F42" s="124"/>
      <c r="G42" s="125">
        <f>SUM(G5:G41)</f>
        <v>0</v>
      </c>
      <c r="H42" s="163"/>
      <c r="I42" s="125">
        <f>SUM(I5:I41)</f>
        <v>0</v>
      </c>
      <c r="J42" s="125">
        <f t="shared" ref="J42:R42" si="2">SUM(J5:J41)</f>
        <v>0</v>
      </c>
      <c r="K42" s="125">
        <f t="shared" si="2"/>
        <v>0</v>
      </c>
      <c r="L42" s="125">
        <f t="shared" si="2"/>
        <v>0</v>
      </c>
      <c r="M42" s="125">
        <f t="shared" si="2"/>
        <v>0</v>
      </c>
      <c r="N42" s="125">
        <f t="shared" si="2"/>
        <v>0</v>
      </c>
      <c r="O42" s="125">
        <f t="shared" si="2"/>
        <v>0</v>
      </c>
      <c r="P42" s="125">
        <f t="shared" si="2"/>
        <v>0</v>
      </c>
      <c r="Q42" s="125">
        <f t="shared" si="2"/>
        <v>0</v>
      </c>
      <c r="R42" s="125">
        <f t="shared" si="2"/>
        <v>0</v>
      </c>
      <c r="S42" s="126">
        <f>SUM(S5:S41)</f>
        <v>0</v>
      </c>
    </row>
    <row r="43" spans="1:25" x14ac:dyDescent="0.25">
      <c r="R43" s="102">
        <f>SUM(G42:R42)</f>
        <v>0</v>
      </c>
      <c r="T43" s="12"/>
      <c r="U43" s="13"/>
    </row>
    <row r="44" spans="1:25" ht="15" x14ac:dyDescent="0.25">
      <c r="K44" t="s">
        <v>713</v>
      </c>
      <c r="L44" s="191" t="s">
        <v>730</v>
      </c>
      <c r="M44" s="191"/>
      <c r="N44" s="191"/>
      <c r="O44" s="191" t="s">
        <v>430</v>
      </c>
      <c r="P44" s="191"/>
      <c r="Q44" s="191"/>
      <c r="R44" s="191"/>
      <c r="S44" s="129"/>
      <c r="T44" s="130" t="s">
        <v>694</v>
      </c>
      <c r="U44" s="131"/>
      <c r="V44" s="127"/>
      <c r="W44" s="127"/>
      <c r="X44" s="127"/>
    </row>
    <row r="45" spans="1:25" ht="15" x14ac:dyDescent="0.25">
      <c r="K45" t="s">
        <v>713</v>
      </c>
      <c r="L45" s="191" t="s">
        <v>729</v>
      </c>
      <c r="M45" s="191"/>
      <c r="N45" s="191"/>
      <c r="O45" s="191" t="s">
        <v>637</v>
      </c>
      <c r="P45" s="191"/>
      <c r="Q45" s="191"/>
      <c r="R45" s="191"/>
      <c r="S45" s="129"/>
      <c r="T45" s="130"/>
      <c r="U45" s="131"/>
      <c r="V45" s="132"/>
      <c r="W45" s="127"/>
      <c r="X45" s="127"/>
    </row>
    <row r="46" spans="1:25" ht="15" x14ac:dyDescent="0.25">
      <c r="K46" t="s">
        <v>713</v>
      </c>
      <c r="L46" s="191" t="s">
        <v>731</v>
      </c>
      <c r="M46" s="191"/>
      <c r="N46" s="191"/>
      <c r="O46" s="191" t="s">
        <v>281</v>
      </c>
      <c r="P46" s="191"/>
      <c r="Q46" s="191"/>
      <c r="R46" s="191"/>
      <c r="S46" s="132"/>
      <c r="T46" s="130"/>
      <c r="U46" s="131"/>
      <c r="V46" s="127"/>
      <c r="W46" s="127"/>
      <c r="X46" s="127"/>
    </row>
    <row r="47" spans="1:25" ht="15" x14ac:dyDescent="0.25">
      <c r="A47" s="32"/>
      <c r="K47" t="s">
        <v>713</v>
      </c>
      <c r="L47" s="191" t="s">
        <v>732</v>
      </c>
      <c r="M47" s="191"/>
      <c r="N47" s="191"/>
      <c r="O47" s="191" t="s">
        <v>638</v>
      </c>
      <c r="P47" s="191"/>
      <c r="Q47" s="191"/>
      <c r="R47" s="191"/>
      <c r="S47" s="132"/>
      <c r="T47" s="127"/>
      <c r="U47" s="127"/>
      <c r="V47" s="127"/>
      <c r="W47" s="127"/>
      <c r="X47" s="127"/>
    </row>
    <row r="48" spans="1:25" ht="15" x14ac:dyDescent="0.25">
      <c r="A48" s="32"/>
      <c r="L48" s="127"/>
      <c r="M48" s="127"/>
      <c r="N48" s="127"/>
      <c r="O48" s="127"/>
      <c r="P48" s="127"/>
      <c r="Q48" s="127"/>
      <c r="R48" s="127"/>
      <c r="S48" s="132"/>
      <c r="T48" s="127"/>
      <c r="U48" s="127"/>
      <c r="V48" s="127"/>
      <c r="W48" s="127"/>
      <c r="X48" s="127"/>
    </row>
    <row r="49" spans="1:24" ht="15" x14ac:dyDescent="0.25">
      <c r="A49" s="31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</row>
    <row r="50" spans="1:24" ht="15" x14ac:dyDescent="0.25">
      <c r="A50" s="31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</row>
    <row r="51" spans="1:24" ht="15.6" x14ac:dyDescent="0.3">
      <c r="F51" s="49"/>
      <c r="L51" s="127"/>
      <c r="M51" s="127"/>
      <c r="N51" s="127"/>
      <c r="O51" s="127"/>
      <c r="P51" s="127"/>
      <c r="Q51" s="127" t="s">
        <v>56</v>
      </c>
      <c r="R51" s="127"/>
      <c r="S51" s="126">
        <f>SUM(S42:S49)</f>
        <v>0</v>
      </c>
      <c r="T51" s="127"/>
      <c r="U51" s="127"/>
      <c r="V51" s="127"/>
      <c r="W51" s="127"/>
      <c r="X51" s="127"/>
    </row>
    <row r="52" spans="1:24" ht="15.6" x14ac:dyDescent="0.3">
      <c r="F52" s="49"/>
      <c r="L52" s="127"/>
      <c r="M52" s="127"/>
      <c r="N52" s="127"/>
      <c r="O52" s="127"/>
      <c r="P52" s="127"/>
      <c r="Q52" s="127"/>
      <c r="R52" s="127"/>
      <c r="S52" s="126"/>
      <c r="T52" s="127" t="s">
        <v>774</v>
      </c>
      <c r="U52" s="127"/>
      <c r="V52" s="127"/>
      <c r="W52" s="127"/>
      <c r="X52" s="127"/>
    </row>
    <row r="53" spans="1:24" ht="15.6" x14ac:dyDescent="0.3">
      <c r="F53" s="49"/>
      <c r="L53" s="127"/>
      <c r="M53" s="127"/>
      <c r="N53" s="127"/>
      <c r="O53" s="127"/>
      <c r="P53" s="127"/>
      <c r="Q53" s="127"/>
      <c r="R53" s="127"/>
      <c r="S53" s="126">
        <v>0</v>
      </c>
      <c r="T53" s="127" t="s">
        <v>695</v>
      </c>
      <c r="U53" s="127"/>
      <c r="V53" s="127"/>
      <c r="W53" s="127"/>
      <c r="X53" s="127"/>
    </row>
    <row r="54" spans="1:24" ht="15.6" x14ac:dyDescent="0.3">
      <c r="F54" s="49"/>
      <c r="L54" s="127"/>
      <c r="M54" s="127"/>
      <c r="N54" s="127"/>
      <c r="O54" s="127"/>
      <c r="P54" s="127"/>
      <c r="Q54" s="127"/>
      <c r="R54" s="127"/>
      <c r="S54" s="126"/>
      <c r="T54" s="127"/>
      <c r="U54" s="127"/>
      <c r="V54" s="127"/>
      <c r="W54" s="127"/>
      <c r="X54" s="127"/>
    </row>
    <row r="55" spans="1:24" ht="15" x14ac:dyDescent="0.25">
      <c r="F55" s="49"/>
      <c r="L55" s="127"/>
      <c r="M55" s="127"/>
      <c r="N55" s="127"/>
      <c r="O55" s="127"/>
      <c r="P55" s="135" t="s">
        <v>647</v>
      </c>
      <c r="Q55" s="135"/>
      <c r="R55" s="127"/>
      <c r="S55" s="133"/>
      <c r="T55" s="127"/>
      <c r="U55" s="127"/>
      <c r="V55" s="127"/>
      <c r="W55" s="127"/>
      <c r="X55" s="127"/>
    </row>
    <row r="56" spans="1:24" ht="15" x14ac:dyDescent="0.25">
      <c r="L56" s="127"/>
      <c r="M56" s="127"/>
      <c r="N56" s="127"/>
      <c r="O56" s="127"/>
      <c r="P56" s="135" t="s">
        <v>648</v>
      </c>
      <c r="Q56" s="135"/>
      <c r="R56" s="127"/>
      <c r="S56" s="127"/>
      <c r="T56" s="127"/>
      <c r="U56" s="127"/>
      <c r="V56" s="127"/>
      <c r="W56" s="127"/>
      <c r="X56" s="127"/>
    </row>
    <row r="57" spans="1:24" ht="15" x14ac:dyDescent="0.25">
      <c r="L57" s="127"/>
      <c r="M57" s="127"/>
      <c r="N57" s="127"/>
      <c r="O57" s="127"/>
      <c r="P57" s="135" t="s">
        <v>649</v>
      </c>
      <c r="Q57" s="135"/>
      <c r="R57" s="134"/>
      <c r="S57" s="127"/>
      <c r="T57" s="127"/>
      <c r="U57" s="127"/>
      <c r="V57" s="127"/>
      <c r="W57" s="127"/>
      <c r="X57" s="127"/>
    </row>
    <row r="58" spans="1:24" ht="15" x14ac:dyDescent="0.25">
      <c r="L58" s="127"/>
      <c r="M58" s="127"/>
      <c r="N58" s="127"/>
      <c r="O58" s="127"/>
      <c r="P58" s="135" t="s">
        <v>650</v>
      </c>
      <c r="Q58" s="135"/>
      <c r="R58" s="127"/>
      <c r="S58" s="127"/>
      <c r="T58" s="127"/>
      <c r="U58" s="127"/>
      <c r="V58" s="133">
        <f>SUM(S55:S58)</f>
        <v>0</v>
      </c>
      <c r="W58" s="127"/>
      <c r="X58" s="127"/>
    </row>
    <row r="59" spans="1:24" ht="15.6" x14ac:dyDescent="0.3">
      <c r="L59" s="127"/>
      <c r="M59" s="127"/>
      <c r="N59" s="127"/>
      <c r="O59" s="127"/>
      <c r="P59" s="127"/>
      <c r="Q59" s="127"/>
      <c r="R59" s="127"/>
      <c r="S59" s="126">
        <f>SUM(S51:S58)</f>
        <v>0</v>
      </c>
      <c r="T59" s="127"/>
      <c r="U59" s="127"/>
      <c r="V59" s="127"/>
      <c r="W59" s="127"/>
      <c r="X59" s="127"/>
    </row>
    <row r="60" spans="1:24" ht="15" x14ac:dyDescent="0.25"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</row>
    <row r="61" spans="1:24" ht="15" x14ac:dyDescent="0.25">
      <c r="L61" s="127"/>
      <c r="M61" s="127"/>
      <c r="N61" s="127"/>
      <c r="O61" s="127"/>
      <c r="P61" s="191"/>
      <c r="Q61" s="191"/>
      <c r="R61" s="191"/>
      <c r="S61" s="129">
        <v>100</v>
      </c>
      <c r="T61" s="127" t="s">
        <v>651</v>
      </c>
      <c r="U61" s="127"/>
      <c r="V61" s="127"/>
      <c r="W61" s="127"/>
      <c r="X61" s="127"/>
    </row>
    <row r="62" spans="1:24" ht="15" x14ac:dyDescent="0.25">
      <c r="L62" s="127"/>
      <c r="M62" s="127"/>
      <c r="N62" s="127"/>
      <c r="O62" s="127"/>
      <c r="P62" s="127"/>
      <c r="Q62" s="127" t="s">
        <v>330</v>
      </c>
      <c r="R62" s="134"/>
      <c r="S62" s="129">
        <v>0</v>
      </c>
      <c r="T62" s="127"/>
      <c r="U62" s="127"/>
      <c r="V62" s="127"/>
      <c r="W62" s="127"/>
      <c r="X62" s="127"/>
    </row>
    <row r="63" spans="1:24" ht="15" x14ac:dyDescent="0.25"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</row>
    <row r="64" spans="1:24" ht="15.6" x14ac:dyDescent="0.3">
      <c r="L64" s="127"/>
      <c r="M64" s="127"/>
      <c r="N64" s="127"/>
      <c r="O64" s="127"/>
      <c r="P64" s="127"/>
      <c r="Q64" s="127"/>
      <c r="R64" s="127"/>
      <c r="S64" s="126">
        <f>SUM(S59:S63)</f>
        <v>100</v>
      </c>
      <c r="T64" s="127" t="s">
        <v>829</v>
      </c>
      <c r="U64" s="127"/>
      <c r="V64" s="127"/>
      <c r="W64" s="127"/>
      <c r="X64" s="127"/>
    </row>
    <row r="65" spans="16:19" x14ac:dyDescent="0.25">
      <c r="P65" s="57"/>
      <c r="Q65" s="57"/>
      <c r="R65" s="57"/>
      <c r="S65" s="57"/>
    </row>
    <row r="66" spans="16:19" x14ac:dyDescent="0.25">
      <c r="P66" s="57"/>
      <c r="Q66" s="57"/>
      <c r="R66" s="57"/>
      <c r="S66" s="57"/>
    </row>
    <row r="67" spans="16:19" x14ac:dyDescent="0.25">
      <c r="P67" s="57"/>
      <c r="Q67" s="57"/>
      <c r="R67" s="57"/>
      <c r="S67" s="57"/>
    </row>
    <row r="68" spans="16:19" x14ac:dyDescent="0.25">
      <c r="P68" s="57"/>
      <c r="Q68" s="57"/>
      <c r="R68" s="57"/>
      <c r="S68" s="57"/>
    </row>
    <row r="69" spans="16:19" x14ac:dyDescent="0.25">
      <c r="P69" s="57"/>
      <c r="Q69" s="57"/>
      <c r="R69" s="57"/>
      <c r="S69" s="57"/>
    </row>
    <row r="70" spans="16:19" x14ac:dyDescent="0.25">
      <c r="P70" s="57"/>
      <c r="Q70" s="57"/>
      <c r="R70" s="57"/>
      <c r="S70" s="57"/>
    </row>
    <row r="71" spans="16:19" x14ac:dyDescent="0.25">
      <c r="P71" s="57"/>
      <c r="Q71" s="57"/>
      <c r="R71" s="57"/>
      <c r="S71" s="57"/>
    </row>
    <row r="72" spans="16:19" x14ac:dyDescent="0.25">
      <c r="P72" s="57"/>
      <c r="Q72" s="57"/>
      <c r="R72" s="57"/>
      <c r="S72" s="57"/>
    </row>
    <row r="73" spans="16:19" x14ac:dyDescent="0.25">
      <c r="P73" s="57"/>
      <c r="Q73" s="57"/>
      <c r="R73" s="57"/>
      <c r="S73" s="57"/>
    </row>
    <row r="74" spans="16:19" x14ac:dyDescent="0.25">
      <c r="P74" s="57"/>
      <c r="Q74" s="57"/>
      <c r="R74" s="57"/>
      <c r="S74" s="57"/>
    </row>
    <row r="75" spans="16:19" x14ac:dyDescent="0.25">
      <c r="P75" s="57"/>
      <c r="Q75" s="57"/>
      <c r="R75" s="57"/>
      <c r="S75" s="57"/>
    </row>
    <row r="76" spans="16:19" x14ac:dyDescent="0.25">
      <c r="P76" s="57"/>
      <c r="Q76" s="57"/>
      <c r="R76" s="57"/>
      <c r="S76" s="57"/>
    </row>
    <row r="77" spans="16:19" x14ac:dyDescent="0.25">
      <c r="P77" s="57"/>
      <c r="Q77" s="57"/>
      <c r="R77" s="57"/>
      <c r="S77" s="57"/>
    </row>
    <row r="78" spans="16:19" x14ac:dyDescent="0.25">
      <c r="P78" s="57"/>
      <c r="Q78" s="57"/>
      <c r="R78" s="57"/>
      <c r="S78" s="57"/>
    </row>
    <row r="79" spans="16:19" x14ac:dyDescent="0.25">
      <c r="P79" s="57"/>
      <c r="Q79" s="57"/>
      <c r="R79" s="57"/>
      <c r="S79" s="57"/>
    </row>
    <row r="80" spans="16:19" x14ac:dyDescent="0.25">
      <c r="P80" s="57"/>
      <c r="Q80" s="57"/>
      <c r="R80" s="57"/>
      <c r="S80" s="57"/>
    </row>
    <row r="81" spans="16:19" x14ac:dyDescent="0.25">
      <c r="P81" s="57"/>
      <c r="Q81" s="57"/>
      <c r="R81" s="57"/>
      <c r="S81" s="57"/>
    </row>
    <row r="82" spans="16:19" x14ac:dyDescent="0.25">
      <c r="P82" s="57"/>
      <c r="Q82" s="57"/>
      <c r="R82" s="57"/>
      <c r="S82" s="57"/>
    </row>
    <row r="83" spans="16:19" x14ac:dyDescent="0.25">
      <c r="P83" s="57"/>
      <c r="Q83" s="57"/>
      <c r="R83" s="57"/>
      <c r="S83" s="57"/>
    </row>
    <row r="84" spans="16:19" x14ac:dyDescent="0.25">
      <c r="P84" s="57"/>
      <c r="Q84" s="57"/>
      <c r="R84" s="57"/>
      <c r="S84" s="57"/>
    </row>
    <row r="85" spans="16:19" x14ac:dyDescent="0.25">
      <c r="P85" s="57"/>
      <c r="Q85" s="57"/>
      <c r="R85" s="57"/>
      <c r="S85" s="57"/>
    </row>
    <row r="86" spans="16:19" x14ac:dyDescent="0.25">
      <c r="P86" s="57"/>
      <c r="Q86" s="57"/>
      <c r="R86" s="57"/>
      <c r="S86" s="57"/>
    </row>
    <row r="87" spans="16:19" x14ac:dyDescent="0.25">
      <c r="P87" s="57"/>
      <c r="Q87" s="57"/>
      <c r="R87" s="57"/>
      <c r="S87" s="57"/>
    </row>
    <row r="88" spans="16:19" x14ac:dyDescent="0.25">
      <c r="P88" s="57"/>
      <c r="Q88" s="57"/>
      <c r="R88" s="57"/>
      <c r="S88" s="57"/>
    </row>
    <row r="89" spans="16:19" x14ac:dyDescent="0.25">
      <c r="P89" s="57"/>
      <c r="Q89" s="57"/>
      <c r="R89" s="57"/>
      <c r="S89" s="57"/>
    </row>
    <row r="90" spans="16:19" x14ac:dyDescent="0.25">
      <c r="P90" s="57"/>
      <c r="Q90" s="57"/>
      <c r="R90" s="57"/>
      <c r="S90" s="57"/>
    </row>
    <row r="91" spans="16:19" x14ac:dyDescent="0.25">
      <c r="P91" s="57"/>
      <c r="Q91" s="57"/>
      <c r="R91" s="57"/>
      <c r="S91" s="57"/>
    </row>
    <row r="92" spans="16:19" x14ac:dyDescent="0.25">
      <c r="P92" s="57"/>
      <c r="Q92" s="57"/>
      <c r="R92" s="57"/>
      <c r="S92" s="57"/>
    </row>
    <row r="93" spans="16:19" x14ac:dyDescent="0.25">
      <c r="P93" s="57"/>
      <c r="Q93" s="57"/>
      <c r="R93" s="57"/>
      <c r="S93" s="57"/>
    </row>
    <row r="94" spans="16:19" x14ac:dyDescent="0.25">
      <c r="P94" s="57"/>
      <c r="Q94" s="57"/>
      <c r="R94" s="57"/>
      <c r="S94" s="57"/>
    </row>
    <row r="95" spans="16:19" x14ac:dyDescent="0.25">
      <c r="P95" s="57"/>
      <c r="Q95" s="57"/>
      <c r="R95" s="57"/>
      <c r="S95" s="57"/>
    </row>
    <row r="96" spans="16:19" x14ac:dyDescent="0.25">
      <c r="P96" s="57"/>
      <c r="Q96" s="57"/>
      <c r="R96" s="57"/>
      <c r="S96" s="57"/>
    </row>
    <row r="97" spans="16:19" x14ac:dyDescent="0.25">
      <c r="P97" s="57"/>
      <c r="Q97" s="57"/>
      <c r="R97" s="57"/>
      <c r="S97" s="57"/>
    </row>
    <row r="98" spans="16:19" x14ac:dyDescent="0.25">
      <c r="P98" s="57"/>
      <c r="Q98" s="57"/>
      <c r="R98" s="57"/>
      <c r="S98" s="57"/>
    </row>
    <row r="99" spans="16:19" x14ac:dyDescent="0.25">
      <c r="P99" s="57"/>
      <c r="Q99" s="57"/>
      <c r="R99" s="57"/>
      <c r="S99" s="57"/>
    </row>
    <row r="100" spans="16:19" x14ac:dyDescent="0.25">
      <c r="P100" s="57"/>
      <c r="Q100" s="57"/>
      <c r="R100" s="57"/>
      <c r="S100" s="57"/>
    </row>
    <row r="101" spans="16:19" x14ac:dyDescent="0.25">
      <c r="P101" s="57"/>
      <c r="Q101" s="57"/>
      <c r="R101" s="57"/>
      <c r="S101" s="57"/>
    </row>
    <row r="102" spans="16:19" x14ac:dyDescent="0.25">
      <c r="P102" s="57"/>
      <c r="Q102" s="57"/>
      <c r="R102" s="57"/>
      <c r="S102" s="57"/>
    </row>
    <row r="103" spans="16:19" x14ac:dyDescent="0.25">
      <c r="P103" s="57"/>
      <c r="Q103" s="57"/>
      <c r="R103" s="57"/>
      <c r="S103" s="57"/>
    </row>
    <row r="104" spans="16:19" x14ac:dyDescent="0.25">
      <c r="P104" s="57"/>
      <c r="Q104" s="57"/>
      <c r="R104" s="57"/>
      <c r="S104" s="57"/>
    </row>
    <row r="105" spans="16:19" x14ac:dyDescent="0.25">
      <c r="P105" s="57"/>
      <c r="Q105" s="57"/>
      <c r="R105" s="57"/>
      <c r="S105" s="57"/>
    </row>
    <row r="106" spans="16:19" x14ac:dyDescent="0.25">
      <c r="P106" s="57"/>
      <c r="Q106" s="57"/>
      <c r="R106" s="57"/>
      <c r="S106" s="57"/>
    </row>
    <row r="107" spans="16:19" x14ac:dyDescent="0.25">
      <c r="P107" s="57"/>
      <c r="Q107" s="57"/>
      <c r="R107" s="57"/>
      <c r="S107" s="57"/>
    </row>
    <row r="108" spans="16:19" x14ac:dyDescent="0.25">
      <c r="P108" s="57"/>
      <c r="Q108" s="57"/>
      <c r="R108" s="57"/>
      <c r="S108" s="57"/>
    </row>
    <row r="109" spans="16:19" x14ac:dyDescent="0.25">
      <c r="P109" s="57"/>
      <c r="Q109" s="57"/>
      <c r="R109" s="57"/>
      <c r="S109" s="57"/>
    </row>
    <row r="110" spans="16:19" x14ac:dyDescent="0.25">
      <c r="P110" s="57"/>
      <c r="Q110" s="57"/>
      <c r="R110" s="57"/>
      <c r="S110" s="57"/>
    </row>
    <row r="111" spans="16:19" x14ac:dyDescent="0.25">
      <c r="P111" s="57"/>
      <c r="Q111" s="57"/>
      <c r="R111" s="57"/>
      <c r="S111" s="57"/>
    </row>
    <row r="112" spans="16:19" x14ac:dyDescent="0.25">
      <c r="P112" s="57"/>
      <c r="Q112" s="57"/>
      <c r="R112" s="57"/>
      <c r="S112" s="57"/>
    </row>
    <row r="113" spans="16:19" x14ac:dyDescent="0.25">
      <c r="P113" s="57"/>
      <c r="Q113" s="57"/>
      <c r="R113" s="57"/>
      <c r="S113" s="57"/>
    </row>
    <row r="114" spans="16:19" x14ac:dyDescent="0.25">
      <c r="P114" s="57"/>
      <c r="Q114" s="57"/>
      <c r="R114" s="57"/>
      <c r="S114" s="57"/>
    </row>
    <row r="115" spans="16:19" x14ac:dyDescent="0.25">
      <c r="P115" s="57"/>
      <c r="Q115" s="57"/>
      <c r="R115" s="57"/>
      <c r="S115" s="57"/>
    </row>
    <row r="116" spans="16:19" x14ac:dyDescent="0.25">
      <c r="P116" s="57"/>
      <c r="Q116" s="57"/>
      <c r="R116" s="57"/>
      <c r="S116" s="57"/>
    </row>
    <row r="117" spans="16:19" x14ac:dyDescent="0.25">
      <c r="P117" s="57"/>
      <c r="Q117" s="57"/>
      <c r="R117" s="57"/>
      <c r="S117" s="57"/>
    </row>
    <row r="118" spans="16:19" x14ac:dyDescent="0.25">
      <c r="P118" s="57"/>
      <c r="Q118" s="57"/>
      <c r="R118" s="57"/>
      <c r="S118" s="57"/>
    </row>
    <row r="119" spans="16:19" x14ac:dyDescent="0.25">
      <c r="P119" s="57"/>
      <c r="Q119" s="57"/>
      <c r="R119" s="57"/>
      <c r="S119" s="57"/>
    </row>
    <row r="120" spans="16:19" x14ac:dyDescent="0.25">
      <c r="P120" s="57"/>
      <c r="Q120" s="57"/>
      <c r="R120" s="57"/>
      <c r="S120" s="57"/>
    </row>
    <row r="121" spans="16:19" x14ac:dyDescent="0.25">
      <c r="P121" s="57"/>
      <c r="Q121" s="57"/>
      <c r="R121" s="57"/>
      <c r="S121" s="57"/>
    </row>
    <row r="122" spans="16:19" x14ac:dyDescent="0.25">
      <c r="P122" s="57"/>
      <c r="Q122" s="57"/>
      <c r="R122" s="57"/>
      <c r="S122" s="57"/>
    </row>
    <row r="123" spans="16:19" x14ac:dyDescent="0.25">
      <c r="P123" s="57"/>
      <c r="Q123" s="57"/>
      <c r="R123" s="57"/>
      <c r="S123" s="57"/>
    </row>
    <row r="124" spans="16:19" x14ac:dyDescent="0.25">
      <c r="P124" s="57"/>
      <c r="Q124" s="57"/>
      <c r="R124" s="57"/>
      <c r="S124" s="57"/>
    </row>
    <row r="125" spans="16:19" x14ac:dyDescent="0.25">
      <c r="P125" s="57"/>
      <c r="Q125" s="57"/>
      <c r="R125" s="57"/>
      <c r="S125" s="57"/>
    </row>
    <row r="126" spans="16:19" x14ac:dyDescent="0.25">
      <c r="P126" s="57"/>
      <c r="Q126" s="57"/>
      <c r="R126" s="57"/>
      <c r="S126" s="57"/>
    </row>
    <row r="127" spans="16:19" x14ac:dyDescent="0.25">
      <c r="P127" s="57"/>
      <c r="Q127" s="57"/>
      <c r="R127" s="57"/>
      <c r="S127" s="57"/>
    </row>
    <row r="128" spans="16:19" x14ac:dyDescent="0.25">
      <c r="P128" s="57"/>
      <c r="Q128" s="57"/>
      <c r="R128" s="57"/>
      <c r="S128" s="57"/>
    </row>
    <row r="129" spans="16:19" x14ac:dyDescent="0.25">
      <c r="P129" s="57"/>
      <c r="Q129" s="57"/>
      <c r="R129" s="57"/>
      <c r="S129" s="57"/>
    </row>
    <row r="130" spans="16:19" x14ac:dyDescent="0.25">
      <c r="P130" s="57"/>
      <c r="Q130" s="57"/>
      <c r="R130" s="57"/>
      <c r="S130" s="57"/>
    </row>
    <row r="131" spans="16:19" x14ac:dyDescent="0.25">
      <c r="P131" s="57"/>
      <c r="Q131" s="57"/>
      <c r="R131" s="57"/>
      <c r="S131" s="57"/>
    </row>
    <row r="132" spans="16:19" x14ac:dyDescent="0.25">
      <c r="P132" s="57"/>
      <c r="Q132" s="57"/>
      <c r="R132" s="57"/>
      <c r="S132" s="57"/>
    </row>
    <row r="133" spans="16:19" x14ac:dyDescent="0.25">
      <c r="P133" s="57"/>
      <c r="Q133" s="57"/>
      <c r="R133" s="57"/>
      <c r="S133" s="57"/>
    </row>
  </sheetData>
  <mergeCells count="11">
    <mergeCell ref="L46:N46"/>
    <mergeCell ref="O46:R46"/>
    <mergeCell ref="L47:N47"/>
    <mergeCell ref="O47:R47"/>
    <mergeCell ref="P61:R61"/>
    <mergeCell ref="A1:S2"/>
    <mergeCell ref="T4:U4"/>
    <mergeCell ref="L44:N44"/>
    <mergeCell ref="O44:R44"/>
    <mergeCell ref="L45:N45"/>
    <mergeCell ref="O45:R45"/>
  </mergeCells>
  <pageMargins left="0.25" right="0.25" top="0.75" bottom="0.75" header="0.3" footer="0.3"/>
  <pageSetup paperSize="5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S85"/>
  <sheetViews>
    <sheetView zoomScale="90" zoomScaleNormal="90" workbookViewId="0">
      <pane ySplit="4" topLeftCell="A20" activePane="bottomLeft" state="frozen"/>
      <selection pane="bottomLeft" activeCell="K66" sqref="K66"/>
    </sheetView>
  </sheetViews>
  <sheetFormatPr defaultRowHeight="13.2" x14ac:dyDescent="0.25"/>
  <cols>
    <col min="1" max="1" width="10.33203125" style="5" customWidth="1"/>
    <col min="2" max="2" width="7.109375" style="29" customWidth="1"/>
    <col min="3" max="3" width="9.88671875" style="29" customWidth="1"/>
    <col min="4" max="4" width="21.77734375" style="5" customWidth="1"/>
    <col min="5" max="5" width="9.109375" style="26" customWidth="1"/>
    <col min="6" max="6" width="13" customWidth="1"/>
    <col min="7" max="7" width="10.88671875" customWidth="1"/>
    <col min="8" max="8" width="10" customWidth="1"/>
    <col min="9" max="9" width="9.109375" customWidth="1"/>
    <col min="10" max="10" width="10.77734375" customWidth="1"/>
    <col min="11" max="11" width="12.77734375" customWidth="1"/>
    <col min="12" max="12" width="10" customWidth="1"/>
    <col min="13" max="13" width="11" customWidth="1"/>
    <col min="14" max="14" width="9.6640625" customWidth="1"/>
    <col min="15" max="16" width="10.109375" customWidth="1"/>
    <col min="17" max="17" width="12.77734375" customWidth="1"/>
    <col min="18" max="18" width="9.88671875" bestFit="1" customWidth="1"/>
  </cols>
  <sheetData>
    <row r="1" spans="1:19" ht="15.6" x14ac:dyDescent="0.3">
      <c r="A1" s="202" t="s">
        <v>320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11"/>
      <c r="S1" s="11"/>
    </row>
    <row r="2" spans="1:19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1:19" x14ac:dyDescent="0.25">
      <c r="A4" s="6" t="s">
        <v>10</v>
      </c>
      <c r="B4" s="35" t="s">
        <v>11</v>
      </c>
      <c r="C4" s="35" t="s">
        <v>208</v>
      </c>
      <c r="D4" s="6" t="s">
        <v>1</v>
      </c>
      <c r="E4" s="42" t="s">
        <v>2</v>
      </c>
      <c r="F4" s="6" t="s">
        <v>12</v>
      </c>
      <c r="G4" s="6" t="s">
        <v>3</v>
      </c>
      <c r="H4" s="6" t="s">
        <v>13</v>
      </c>
      <c r="I4" s="6" t="s">
        <v>4</v>
      </c>
      <c r="J4" s="6" t="s">
        <v>5</v>
      </c>
      <c r="K4" s="6" t="s">
        <v>14</v>
      </c>
      <c r="L4" s="6" t="s">
        <v>67</v>
      </c>
      <c r="M4" s="6" t="s">
        <v>56</v>
      </c>
      <c r="N4" s="6" t="s">
        <v>50</v>
      </c>
      <c r="O4" s="6" t="s">
        <v>52</v>
      </c>
      <c r="P4" s="6" t="s">
        <v>51</v>
      </c>
      <c r="Q4" s="6" t="s">
        <v>6</v>
      </c>
    </row>
    <row r="6" spans="1:19" x14ac:dyDescent="0.25">
      <c r="A6" t="s">
        <v>27</v>
      </c>
      <c r="B6" s="29" t="s">
        <v>75</v>
      </c>
      <c r="C6" s="5">
        <v>2016</v>
      </c>
      <c r="D6" s="5" t="s">
        <v>321</v>
      </c>
      <c r="E6" s="49">
        <v>42717</v>
      </c>
      <c r="F6" s="7">
        <v>108</v>
      </c>
      <c r="G6" s="7">
        <v>50</v>
      </c>
      <c r="H6" s="7">
        <v>10</v>
      </c>
      <c r="I6" s="7">
        <v>10</v>
      </c>
      <c r="J6" s="7">
        <v>20</v>
      </c>
      <c r="K6" s="7">
        <v>4</v>
      </c>
      <c r="L6" s="7">
        <v>0</v>
      </c>
      <c r="M6" s="34">
        <f>SUM(F6:L6)</f>
        <v>202</v>
      </c>
      <c r="N6" s="7">
        <v>0</v>
      </c>
      <c r="O6" s="7">
        <v>0</v>
      </c>
      <c r="P6" s="7">
        <v>0</v>
      </c>
      <c r="Q6" s="2">
        <f>SUM(M6:P6)</f>
        <v>202</v>
      </c>
      <c r="R6" t="s">
        <v>323</v>
      </c>
    </row>
    <row r="7" spans="1:19" x14ac:dyDescent="0.25">
      <c r="A7"/>
      <c r="C7" s="5"/>
      <c r="E7" s="49"/>
      <c r="F7" s="7"/>
      <c r="G7" s="7"/>
      <c r="H7" s="7"/>
      <c r="I7" s="7"/>
      <c r="J7" s="7"/>
      <c r="K7" s="7"/>
      <c r="L7" s="7"/>
      <c r="M7" s="34"/>
      <c r="N7" s="7"/>
      <c r="O7" s="7"/>
      <c r="P7" s="7"/>
      <c r="Q7" s="2"/>
    </row>
    <row r="8" spans="1:19" x14ac:dyDescent="0.25">
      <c r="A8" t="s">
        <v>198</v>
      </c>
      <c r="B8" s="29" t="s">
        <v>75</v>
      </c>
      <c r="C8" s="5" t="s">
        <v>324</v>
      </c>
      <c r="D8" s="5" t="s">
        <v>325</v>
      </c>
      <c r="E8" s="49">
        <v>42739</v>
      </c>
      <c r="F8" s="7">
        <v>163.19999999999999</v>
      </c>
      <c r="G8" s="7">
        <v>75</v>
      </c>
      <c r="H8" s="7">
        <v>10</v>
      </c>
      <c r="I8" s="7">
        <v>20</v>
      </c>
      <c r="J8" s="7">
        <v>40</v>
      </c>
      <c r="K8" s="7">
        <v>4</v>
      </c>
      <c r="L8" s="7">
        <v>6.74</v>
      </c>
      <c r="M8" s="34">
        <f>SUM(F8:L8)</f>
        <v>318.94</v>
      </c>
      <c r="N8" s="7">
        <v>0</v>
      </c>
      <c r="O8" s="7">
        <v>0</v>
      </c>
      <c r="P8" s="7">
        <v>0</v>
      </c>
      <c r="Q8" s="2">
        <f>SUM(M8:P8)</f>
        <v>318.94</v>
      </c>
    </row>
    <row r="9" spans="1:19" x14ac:dyDescent="0.25">
      <c r="A9"/>
      <c r="C9" s="5"/>
      <c r="F9" s="7"/>
      <c r="G9" s="7"/>
      <c r="H9" s="7"/>
      <c r="I9" s="7"/>
      <c r="J9" s="7"/>
      <c r="K9" s="7"/>
      <c r="L9" s="7"/>
      <c r="M9" s="34"/>
      <c r="N9" s="7"/>
      <c r="O9" s="7"/>
      <c r="P9" s="7"/>
      <c r="Q9" s="2"/>
    </row>
    <row r="10" spans="1:19" x14ac:dyDescent="0.25">
      <c r="A10" t="s">
        <v>148</v>
      </c>
      <c r="B10" s="29" t="s">
        <v>76</v>
      </c>
      <c r="C10" s="5">
        <v>2016</v>
      </c>
      <c r="D10" s="5" t="s">
        <v>152</v>
      </c>
      <c r="E10" s="49">
        <v>42739</v>
      </c>
      <c r="F10" s="7">
        <v>84</v>
      </c>
      <c r="G10" s="7">
        <v>50</v>
      </c>
      <c r="H10" s="7">
        <v>10</v>
      </c>
      <c r="I10" s="7">
        <v>10</v>
      </c>
      <c r="J10" s="7">
        <v>20</v>
      </c>
      <c r="K10" s="7">
        <v>4</v>
      </c>
      <c r="L10" s="7">
        <v>0</v>
      </c>
      <c r="M10" s="34">
        <f>SUM(F10:L10)</f>
        <v>178</v>
      </c>
      <c r="N10" s="7">
        <v>0</v>
      </c>
      <c r="O10" s="7">
        <v>0</v>
      </c>
      <c r="P10" s="7">
        <v>0</v>
      </c>
      <c r="Q10" s="2">
        <f>SUM(M10:P10)</f>
        <v>178</v>
      </c>
    </row>
    <row r="11" spans="1:19" x14ac:dyDescent="0.25">
      <c r="A11"/>
      <c r="C11" s="5"/>
      <c r="E11" s="49"/>
      <c r="F11" s="7"/>
      <c r="G11" s="7"/>
      <c r="H11" s="7"/>
      <c r="I11" s="7"/>
      <c r="J11" s="7"/>
      <c r="K11" s="7"/>
      <c r="L11" s="7"/>
      <c r="M11" s="34"/>
      <c r="N11" s="7"/>
      <c r="O11" s="7"/>
      <c r="P11" s="7"/>
      <c r="Q11" s="2"/>
    </row>
    <row r="12" spans="1:19" x14ac:dyDescent="0.25">
      <c r="A12" t="s">
        <v>132</v>
      </c>
      <c r="B12" s="29" t="s">
        <v>75</v>
      </c>
      <c r="C12" s="5">
        <v>2016</v>
      </c>
      <c r="D12" s="5" t="s">
        <v>133</v>
      </c>
      <c r="E12" s="49">
        <v>42767</v>
      </c>
      <c r="F12" s="7">
        <v>55.44</v>
      </c>
      <c r="G12" s="7">
        <v>50</v>
      </c>
      <c r="H12" s="7">
        <v>10</v>
      </c>
      <c r="I12" s="7">
        <v>10</v>
      </c>
      <c r="J12" s="7">
        <v>20</v>
      </c>
      <c r="K12" s="7">
        <v>4</v>
      </c>
      <c r="L12" s="7">
        <v>6.47</v>
      </c>
      <c r="M12" s="34">
        <f>SUM(F12:L12)</f>
        <v>155.91</v>
      </c>
      <c r="N12" s="7">
        <v>0</v>
      </c>
      <c r="O12" s="7">
        <v>0</v>
      </c>
      <c r="P12" s="7">
        <v>0</v>
      </c>
      <c r="Q12" s="2">
        <f>SUM(M12:P12)</f>
        <v>155.91</v>
      </c>
    </row>
    <row r="13" spans="1:19" x14ac:dyDescent="0.25">
      <c r="A13"/>
      <c r="C13" s="5"/>
      <c r="E13" s="49"/>
      <c r="F13" s="7"/>
      <c r="G13" s="7"/>
      <c r="H13" s="7"/>
      <c r="I13" s="7"/>
      <c r="J13" s="7"/>
      <c r="K13" s="7"/>
      <c r="L13" s="7"/>
      <c r="M13" s="34"/>
      <c r="N13" s="7"/>
      <c r="O13" s="7"/>
      <c r="P13" s="7"/>
      <c r="Q13" s="2"/>
    </row>
    <row r="14" spans="1:19" x14ac:dyDescent="0.25">
      <c r="A14" t="s">
        <v>334</v>
      </c>
      <c r="B14" s="29">
        <v>12001</v>
      </c>
      <c r="C14" s="5">
        <v>2016</v>
      </c>
      <c r="D14" s="5" t="s">
        <v>335</v>
      </c>
      <c r="E14" s="49">
        <v>42767</v>
      </c>
      <c r="F14" s="7">
        <v>100.8</v>
      </c>
      <c r="G14" s="7">
        <v>50</v>
      </c>
      <c r="H14" s="7">
        <v>10</v>
      </c>
      <c r="I14" s="7">
        <v>10</v>
      </c>
      <c r="J14" s="7">
        <v>20</v>
      </c>
      <c r="K14" s="7">
        <v>4</v>
      </c>
      <c r="L14" s="7">
        <v>6.47</v>
      </c>
      <c r="M14" s="34">
        <f>SUM(F14:L14)</f>
        <v>201.27</v>
      </c>
      <c r="N14" s="7">
        <v>0</v>
      </c>
      <c r="O14" s="7">
        <v>0</v>
      </c>
      <c r="P14" s="7">
        <v>0</v>
      </c>
      <c r="Q14" s="2">
        <f>SUM(M14:P14)</f>
        <v>201.27</v>
      </c>
    </row>
    <row r="15" spans="1:19" x14ac:dyDescent="0.25">
      <c r="A15"/>
      <c r="C15" s="5"/>
      <c r="E15" s="49"/>
      <c r="F15" s="7"/>
      <c r="G15" s="7"/>
      <c r="H15" s="7"/>
      <c r="I15" s="7"/>
      <c r="J15" s="7"/>
      <c r="K15" s="7"/>
      <c r="L15" s="7"/>
      <c r="M15" s="34"/>
      <c r="N15" s="7"/>
      <c r="O15" s="7"/>
      <c r="P15" s="7"/>
      <c r="Q15" s="2"/>
    </row>
    <row r="16" spans="1:19" x14ac:dyDescent="0.25">
      <c r="A16" t="s">
        <v>336</v>
      </c>
      <c r="B16" s="29">
        <v>22001</v>
      </c>
      <c r="C16" s="5">
        <v>2016</v>
      </c>
      <c r="D16" s="5" t="s">
        <v>337</v>
      </c>
      <c r="E16" s="49">
        <v>42767</v>
      </c>
      <c r="F16" s="7">
        <v>45</v>
      </c>
      <c r="G16" s="7">
        <v>50</v>
      </c>
      <c r="H16" s="7">
        <v>10</v>
      </c>
      <c r="I16" s="7">
        <v>10</v>
      </c>
      <c r="J16" s="7">
        <v>20</v>
      </c>
      <c r="K16" s="7">
        <v>4</v>
      </c>
      <c r="L16" s="7">
        <v>6.47</v>
      </c>
      <c r="M16" s="34">
        <f>SUM(F16:L16)</f>
        <v>145.47</v>
      </c>
      <c r="N16" s="7">
        <v>0</v>
      </c>
      <c r="O16" s="7">
        <v>0</v>
      </c>
      <c r="P16" s="7">
        <v>0</v>
      </c>
      <c r="Q16" s="2">
        <f>SUM(M16:P16)</f>
        <v>145.47</v>
      </c>
    </row>
    <row r="17" spans="1:17" x14ac:dyDescent="0.25">
      <c r="A17"/>
      <c r="C17" s="5"/>
      <c r="E17" s="49"/>
      <c r="F17" s="7"/>
      <c r="G17" s="7"/>
      <c r="H17" s="7"/>
      <c r="I17" s="7"/>
      <c r="J17" s="7"/>
      <c r="K17" s="7"/>
      <c r="L17" s="7"/>
      <c r="M17" s="34"/>
      <c r="N17" s="7"/>
      <c r="O17" s="7"/>
      <c r="P17" s="7"/>
      <c r="Q17" s="2"/>
    </row>
    <row r="18" spans="1:17" x14ac:dyDescent="0.25">
      <c r="A18" t="s">
        <v>15</v>
      </c>
      <c r="B18" s="29" t="s">
        <v>75</v>
      </c>
      <c r="C18" s="5">
        <v>2016</v>
      </c>
      <c r="D18" s="5" t="s">
        <v>340</v>
      </c>
      <c r="E18" s="49">
        <v>42796</v>
      </c>
      <c r="F18" s="7">
        <v>73.5</v>
      </c>
      <c r="G18" s="7">
        <v>50</v>
      </c>
      <c r="H18" s="7">
        <v>10</v>
      </c>
      <c r="I18" s="7">
        <v>10</v>
      </c>
      <c r="J18" s="7">
        <v>20</v>
      </c>
      <c r="K18" s="7">
        <v>4</v>
      </c>
      <c r="L18" s="7">
        <v>6.47</v>
      </c>
      <c r="M18" s="34">
        <f>SUM(F18:L18)</f>
        <v>173.97</v>
      </c>
      <c r="N18" s="7">
        <v>0</v>
      </c>
      <c r="O18" s="7">
        <v>0</v>
      </c>
      <c r="P18" s="7">
        <v>0</v>
      </c>
      <c r="Q18" s="2">
        <f>SUM(M18:P18)</f>
        <v>173.97</v>
      </c>
    </row>
    <row r="19" spans="1:17" x14ac:dyDescent="0.25">
      <c r="A19"/>
      <c r="C19" s="5"/>
      <c r="E19" s="49"/>
      <c r="F19" s="7"/>
      <c r="G19" s="7"/>
      <c r="H19" s="7"/>
      <c r="I19" s="7"/>
      <c r="J19" s="7"/>
      <c r="K19" s="7"/>
      <c r="L19" s="7"/>
      <c r="M19" s="34"/>
      <c r="N19" s="7"/>
      <c r="O19" s="7"/>
      <c r="P19" s="7"/>
      <c r="Q19" s="2"/>
    </row>
    <row r="20" spans="1:17" x14ac:dyDescent="0.25">
      <c r="A20" t="s">
        <v>338</v>
      </c>
      <c r="B20" s="29" t="s">
        <v>364</v>
      </c>
      <c r="C20" s="5">
        <v>2016</v>
      </c>
      <c r="D20" s="5" t="s">
        <v>341</v>
      </c>
      <c r="E20" s="49">
        <v>42796</v>
      </c>
      <c r="F20" s="7">
        <v>43.2</v>
      </c>
      <c r="G20" s="7">
        <v>50</v>
      </c>
      <c r="H20" s="7">
        <v>10</v>
      </c>
      <c r="I20" s="7">
        <v>10</v>
      </c>
      <c r="J20" s="7">
        <v>20</v>
      </c>
      <c r="K20" s="7">
        <v>4</v>
      </c>
      <c r="L20" s="7">
        <v>6.47</v>
      </c>
      <c r="M20" s="34">
        <f>SUM(F20:L20)</f>
        <v>143.66999999999999</v>
      </c>
      <c r="N20" s="7">
        <v>0</v>
      </c>
      <c r="O20" s="7">
        <v>0</v>
      </c>
      <c r="P20" s="7">
        <v>0</v>
      </c>
      <c r="Q20" s="2">
        <f>SUM(M20:P20)</f>
        <v>143.66999999999999</v>
      </c>
    </row>
    <row r="21" spans="1:17" x14ac:dyDescent="0.25">
      <c r="A21"/>
      <c r="C21" s="5"/>
      <c r="E21" s="49"/>
      <c r="F21" s="7"/>
      <c r="G21" s="7"/>
      <c r="H21" s="7"/>
      <c r="I21" s="7"/>
      <c r="J21" s="7"/>
      <c r="K21" s="7"/>
      <c r="L21" s="7"/>
      <c r="M21" s="34"/>
      <c r="N21" s="7"/>
      <c r="O21" s="7"/>
      <c r="P21" s="7"/>
      <c r="Q21" s="2"/>
    </row>
    <row r="22" spans="1:17" x14ac:dyDescent="0.25">
      <c r="A22" t="s">
        <v>235</v>
      </c>
      <c r="B22" s="29">
        <v>18001</v>
      </c>
      <c r="C22" s="5">
        <v>2016</v>
      </c>
      <c r="D22" s="5" t="s">
        <v>238</v>
      </c>
      <c r="E22" s="49">
        <v>42796</v>
      </c>
      <c r="F22" s="7">
        <v>68.25</v>
      </c>
      <c r="G22" s="7">
        <v>50</v>
      </c>
      <c r="H22" s="7">
        <v>10</v>
      </c>
      <c r="I22" s="7">
        <v>10</v>
      </c>
      <c r="J22" s="7">
        <v>20</v>
      </c>
      <c r="K22" s="7">
        <v>4</v>
      </c>
      <c r="L22" s="7">
        <v>6.47</v>
      </c>
      <c r="M22" s="34">
        <f>SUM(F22:L22)</f>
        <v>168.72</v>
      </c>
      <c r="N22" s="7">
        <v>0</v>
      </c>
      <c r="O22" s="7">
        <v>0</v>
      </c>
      <c r="P22" s="7">
        <v>0</v>
      </c>
      <c r="Q22" s="2">
        <f>SUM(M22:P22)</f>
        <v>168.72</v>
      </c>
    </row>
    <row r="23" spans="1:17" x14ac:dyDescent="0.25">
      <c r="A23"/>
      <c r="C23" s="5"/>
      <c r="E23" s="49"/>
      <c r="F23" s="7"/>
      <c r="G23" s="7"/>
      <c r="H23" s="7"/>
      <c r="I23" s="7"/>
      <c r="J23" s="7"/>
      <c r="K23" s="7"/>
      <c r="L23" s="7"/>
      <c r="M23" s="34"/>
      <c r="N23" s="7"/>
      <c r="O23" s="7"/>
      <c r="P23" s="7"/>
      <c r="Q23" s="2"/>
    </row>
    <row r="24" spans="1:17" x14ac:dyDescent="0.25">
      <c r="A24" t="s">
        <v>339</v>
      </c>
      <c r="B24" s="29">
        <v>24001</v>
      </c>
      <c r="C24" s="5">
        <v>2016</v>
      </c>
      <c r="D24" s="5" t="s">
        <v>342</v>
      </c>
      <c r="E24" s="49">
        <v>42796</v>
      </c>
      <c r="F24" s="7">
        <v>45</v>
      </c>
      <c r="G24" s="7">
        <v>50</v>
      </c>
      <c r="H24" s="7">
        <v>10</v>
      </c>
      <c r="I24" s="7">
        <v>10</v>
      </c>
      <c r="J24" s="7">
        <v>20</v>
      </c>
      <c r="K24" s="7">
        <v>4</v>
      </c>
      <c r="L24" s="7">
        <v>6.47</v>
      </c>
      <c r="M24" s="34">
        <f>SUM(F24:L24)</f>
        <v>145.47</v>
      </c>
      <c r="N24" s="7">
        <v>0</v>
      </c>
      <c r="O24" s="7">
        <v>0</v>
      </c>
      <c r="P24" s="7">
        <v>0</v>
      </c>
      <c r="Q24" s="2">
        <f>SUM(M24:P24)</f>
        <v>145.47</v>
      </c>
    </row>
    <row r="25" spans="1:17" x14ac:dyDescent="0.25">
      <c r="A25"/>
      <c r="C25" s="5"/>
      <c r="E25" s="49"/>
      <c r="F25" s="7"/>
      <c r="G25" s="7"/>
      <c r="H25" s="7"/>
      <c r="I25" s="7"/>
      <c r="J25" s="7"/>
      <c r="K25" s="7"/>
      <c r="L25" s="7"/>
      <c r="M25" s="34"/>
      <c r="N25" s="7"/>
      <c r="O25" s="7"/>
      <c r="P25" s="7"/>
      <c r="Q25" s="2"/>
    </row>
    <row r="26" spans="1:17" x14ac:dyDescent="0.25">
      <c r="A26" t="s">
        <v>63</v>
      </c>
      <c r="B26" s="29">
        <v>17004</v>
      </c>
      <c r="C26" s="5">
        <v>2016</v>
      </c>
      <c r="D26" s="5" t="s">
        <v>72</v>
      </c>
      <c r="E26" s="49">
        <v>42832</v>
      </c>
      <c r="F26" s="7">
        <v>105.57</v>
      </c>
      <c r="G26" s="7">
        <v>50</v>
      </c>
      <c r="H26" s="7">
        <v>10</v>
      </c>
      <c r="I26" s="7">
        <v>10</v>
      </c>
      <c r="J26" s="7">
        <v>20</v>
      </c>
      <c r="K26" s="7">
        <v>4</v>
      </c>
      <c r="L26" s="7">
        <v>6.47</v>
      </c>
      <c r="M26" s="34">
        <f>SUM(F26:L26)</f>
        <v>206.04</v>
      </c>
      <c r="N26" s="7">
        <v>0</v>
      </c>
      <c r="O26" s="7">
        <v>0</v>
      </c>
      <c r="P26" s="7">
        <v>0</v>
      </c>
      <c r="Q26" s="2">
        <f>SUM(M26:P26)</f>
        <v>206.04</v>
      </c>
    </row>
    <row r="27" spans="1:17" x14ac:dyDescent="0.25">
      <c r="A27"/>
      <c r="C27" s="5"/>
      <c r="E27" s="49"/>
      <c r="F27" s="7"/>
      <c r="G27" s="7"/>
      <c r="H27" s="7"/>
      <c r="I27" s="7"/>
      <c r="J27" s="7"/>
      <c r="K27" s="7"/>
      <c r="L27" s="7"/>
      <c r="M27" s="34"/>
      <c r="N27" s="7"/>
      <c r="O27" s="7"/>
      <c r="P27" s="7"/>
      <c r="Q27" s="2"/>
    </row>
    <row r="28" spans="1:17" x14ac:dyDescent="0.25">
      <c r="A28" t="s">
        <v>343</v>
      </c>
      <c r="B28" s="29" t="s">
        <v>76</v>
      </c>
      <c r="C28" s="5" t="s">
        <v>344</v>
      </c>
      <c r="D28" s="5" t="s">
        <v>345</v>
      </c>
      <c r="E28" s="49">
        <v>42858</v>
      </c>
      <c r="F28" s="7">
        <v>286.2</v>
      </c>
      <c r="G28" s="7">
        <v>150</v>
      </c>
      <c r="H28" s="7">
        <v>10</v>
      </c>
      <c r="I28" s="7">
        <v>30</v>
      </c>
      <c r="J28" s="7">
        <v>60</v>
      </c>
      <c r="K28" s="7">
        <v>4</v>
      </c>
      <c r="L28" s="7">
        <v>6.49</v>
      </c>
      <c r="M28" s="34">
        <f>SUM(F28:L28)</f>
        <v>546.69000000000005</v>
      </c>
      <c r="N28" s="7">
        <v>2.77</v>
      </c>
      <c r="O28" s="7">
        <v>12.94</v>
      </c>
      <c r="P28" s="7">
        <v>48.21</v>
      </c>
      <c r="Q28" s="2">
        <f>SUM(M28:P28)</f>
        <v>610.61000000000013</v>
      </c>
    </row>
    <row r="29" spans="1:17" x14ac:dyDescent="0.25">
      <c r="A29"/>
      <c r="C29" s="5"/>
      <c r="E29" s="49"/>
      <c r="F29" s="7"/>
      <c r="G29" s="7"/>
      <c r="H29" s="7"/>
      <c r="I29" s="7"/>
      <c r="J29" s="7"/>
      <c r="K29" s="7"/>
      <c r="L29" s="7"/>
      <c r="M29" s="34"/>
      <c r="N29" s="7"/>
      <c r="O29" s="7"/>
      <c r="P29" s="7"/>
      <c r="Q29" s="2"/>
    </row>
    <row r="30" spans="1:17" x14ac:dyDescent="0.25">
      <c r="A30" t="s">
        <v>170</v>
      </c>
      <c r="B30" s="29">
        <v>10002</v>
      </c>
      <c r="C30" s="5" t="s">
        <v>344</v>
      </c>
      <c r="D30" s="5" t="s">
        <v>176</v>
      </c>
      <c r="E30" s="49">
        <v>42858</v>
      </c>
      <c r="F30" s="7">
        <v>276.48</v>
      </c>
      <c r="G30" s="7">
        <v>150</v>
      </c>
      <c r="H30" s="7">
        <v>10</v>
      </c>
      <c r="I30" s="7">
        <v>30</v>
      </c>
      <c r="J30" s="7">
        <v>60</v>
      </c>
      <c r="K30" s="7">
        <v>4</v>
      </c>
      <c r="L30" s="7">
        <v>6.49</v>
      </c>
      <c r="M30" s="34">
        <f>SUM(F30:L30)</f>
        <v>536.97</v>
      </c>
      <c r="N30" s="7">
        <v>22.18</v>
      </c>
      <c r="O30" s="7">
        <v>12.94</v>
      </c>
      <c r="P30" s="7">
        <v>48.21</v>
      </c>
      <c r="Q30" s="2">
        <f>SUM(M30:P30)</f>
        <v>620.30000000000007</v>
      </c>
    </row>
    <row r="31" spans="1:17" x14ac:dyDescent="0.25">
      <c r="A31"/>
      <c r="C31" s="5"/>
      <c r="E31" s="49"/>
      <c r="F31" s="7"/>
      <c r="G31" s="7"/>
      <c r="H31" s="7"/>
      <c r="I31" s="7"/>
      <c r="J31" s="7"/>
      <c r="K31" s="7"/>
      <c r="L31" s="7"/>
      <c r="M31" s="34"/>
      <c r="N31" s="7"/>
      <c r="O31" s="7"/>
      <c r="P31" s="7"/>
      <c r="Q31" s="2"/>
    </row>
    <row r="32" spans="1:17" x14ac:dyDescent="0.25">
      <c r="A32" t="s">
        <v>346</v>
      </c>
      <c r="B32" s="29">
        <v>11008</v>
      </c>
      <c r="C32" s="5" t="s">
        <v>344</v>
      </c>
      <c r="D32" s="5" t="s">
        <v>347</v>
      </c>
      <c r="E32" s="49">
        <v>42858</v>
      </c>
      <c r="F32" s="7">
        <v>220.5</v>
      </c>
      <c r="G32" s="7">
        <v>150</v>
      </c>
      <c r="H32" s="7">
        <v>10</v>
      </c>
      <c r="I32" s="7">
        <v>30</v>
      </c>
      <c r="J32" s="7">
        <v>60</v>
      </c>
      <c r="K32" s="7">
        <v>4</v>
      </c>
      <c r="L32" s="7">
        <v>6.49</v>
      </c>
      <c r="M32" s="34">
        <f>SUM(F32:L32)</f>
        <v>480.99</v>
      </c>
      <c r="N32" s="7">
        <v>2.77</v>
      </c>
      <c r="O32" s="7">
        <v>19.41</v>
      </c>
      <c r="P32" s="7">
        <v>48.21</v>
      </c>
      <c r="Q32" s="2">
        <f>SUM(M32:P32)</f>
        <v>551.38</v>
      </c>
    </row>
    <row r="33" spans="1:18" x14ac:dyDescent="0.25">
      <c r="A33"/>
      <c r="C33" s="5"/>
      <c r="E33" s="49"/>
      <c r="F33" s="7"/>
      <c r="G33" s="7"/>
      <c r="H33" s="7"/>
      <c r="I33" s="7"/>
      <c r="J33" s="7"/>
      <c r="K33" s="7"/>
      <c r="L33" s="7"/>
      <c r="M33" s="34"/>
      <c r="N33" s="7"/>
      <c r="O33" s="7"/>
      <c r="P33" s="7"/>
      <c r="Q33" s="2"/>
    </row>
    <row r="34" spans="1:18" x14ac:dyDescent="0.25">
      <c r="A34" t="s">
        <v>348</v>
      </c>
      <c r="B34" s="29">
        <v>14006</v>
      </c>
      <c r="C34" s="5" t="s">
        <v>344</v>
      </c>
      <c r="D34" s="5" t="s">
        <v>349</v>
      </c>
      <c r="E34" s="49">
        <v>42858</v>
      </c>
      <c r="F34" s="7">
        <v>478.8</v>
      </c>
      <c r="G34" s="7">
        <v>150</v>
      </c>
      <c r="H34" s="7">
        <v>10</v>
      </c>
      <c r="I34" s="7">
        <v>30</v>
      </c>
      <c r="J34" s="7">
        <v>60</v>
      </c>
      <c r="K34" s="7">
        <v>4</v>
      </c>
      <c r="L34" s="7">
        <v>6.49</v>
      </c>
      <c r="M34" s="34">
        <f>SUM(F34:L34)</f>
        <v>739.29</v>
      </c>
      <c r="N34" s="7">
        <v>22.18</v>
      </c>
      <c r="O34" s="7">
        <v>19.41</v>
      </c>
      <c r="P34" s="7">
        <v>48.21</v>
      </c>
      <c r="Q34" s="2">
        <f>SUM(M34:P34)</f>
        <v>829.08999999999992</v>
      </c>
    </row>
    <row r="35" spans="1:18" x14ac:dyDescent="0.25">
      <c r="A35"/>
      <c r="C35" s="5"/>
      <c r="E35" s="49"/>
      <c r="F35" s="7"/>
      <c r="G35" s="7"/>
      <c r="H35" s="7"/>
      <c r="I35" s="7"/>
      <c r="J35" s="7"/>
      <c r="K35" s="7"/>
      <c r="L35" s="7"/>
      <c r="M35" s="34"/>
      <c r="N35" s="7"/>
      <c r="O35" s="7"/>
      <c r="P35" s="7"/>
      <c r="Q35" s="2"/>
    </row>
    <row r="36" spans="1:18" x14ac:dyDescent="0.25">
      <c r="A36" t="s">
        <v>39</v>
      </c>
      <c r="B36" s="29">
        <v>20009</v>
      </c>
      <c r="C36" s="5" t="s">
        <v>324</v>
      </c>
      <c r="D36" s="5" t="s">
        <v>350</v>
      </c>
      <c r="E36" s="49">
        <v>42858</v>
      </c>
      <c r="F36" s="7">
        <v>423.23</v>
      </c>
      <c r="G36" s="7">
        <v>75</v>
      </c>
      <c r="H36" s="7">
        <v>10</v>
      </c>
      <c r="I36" s="7">
        <v>20</v>
      </c>
      <c r="J36" s="7">
        <v>40</v>
      </c>
      <c r="K36" s="7">
        <v>4</v>
      </c>
      <c r="L36" s="7">
        <v>6.74</v>
      </c>
      <c r="M36" s="34">
        <f>SUM(F36:L36)</f>
        <v>578.97</v>
      </c>
      <c r="N36" s="7">
        <v>0</v>
      </c>
      <c r="O36" s="7">
        <v>0</v>
      </c>
      <c r="P36" s="7">
        <v>0</v>
      </c>
      <c r="Q36" s="2">
        <f>SUM(M36:P36)</f>
        <v>578.97</v>
      </c>
    </row>
    <row r="37" spans="1:18" x14ac:dyDescent="0.25">
      <c r="A37"/>
      <c r="C37" s="5"/>
      <c r="E37" s="49"/>
      <c r="F37" s="7"/>
      <c r="G37" s="7"/>
      <c r="H37" s="7"/>
      <c r="I37" s="7"/>
      <c r="J37" s="7"/>
      <c r="K37" s="7"/>
      <c r="L37" s="7"/>
      <c r="M37" s="34"/>
      <c r="N37" s="7"/>
      <c r="O37" s="7"/>
      <c r="P37" s="7"/>
      <c r="Q37" s="2"/>
    </row>
    <row r="38" spans="1:18" x14ac:dyDescent="0.25">
      <c r="A38" t="s">
        <v>351</v>
      </c>
      <c r="B38" s="29" t="s">
        <v>75</v>
      </c>
      <c r="C38" s="5">
        <v>2016</v>
      </c>
      <c r="D38" s="5" t="s">
        <v>352</v>
      </c>
      <c r="E38" s="49">
        <v>42891</v>
      </c>
      <c r="F38" s="7">
        <v>58.5</v>
      </c>
      <c r="G38" s="7">
        <v>50</v>
      </c>
      <c r="H38" s="7">
        <v>10</v>
      </c>
      <c r="I38" s="7">
        <v>10</v>
      </c>
      <c r="J38" s="7">
        <v>20</v>
      </c>
      <c r="K38" s="7">
        <v>4</v>
      </c>
      <c r="L38" s="7">
        <v>6.47</v>
      </c>
      <c r="M38" s="34">
        <f>SUM(F38:L38)</f>
        <v>158.97</v>
      </c>
      <c r="N38" s="7"/>
      <c r="O38" s="7">
        <v>0</v>
      </c>
      <c r="P38" s="7">
        <v>0</v>
      </c>
      <c r="Q38" s="2">
        <f>SUM(M38:P38)</f>
        <v>158.97</v>
      </c>
    </row>
    <row r="39" spans="1:18" x14ac:dyDescent="0.25">
      <c r="A39"/>
      <c r="C39" s="5"/>
      <c r="E39" s="49"/>
      <c r="F39" s="7"/>
      <c r="G39" s="7"/>
      <c r="H39" s="7"/>
      <c r="I39" s="7"/>
      <c r="J39" s="7"/>
      <c r="K39" s="7"/>
      <c r="L39" s="7"/>
      <c r="M39" s="34"/>
      <c r="N39" s="7"/>
      <c r="O39" s="7"/>
      <c r="P39" s="7"/>
      <c r="Q39" s="2"/>
    </row>
    <row r="40" spans="1:18" x14ac:dyDescent="0.25">
      <c r="A40" t="s">
        <v>251</v>
      </c>
      <c r="B40" s="29" t="s">
        <v>75</v>
      </c>
      <c r="C40" s="5">
        <v>2016</v>
      </c>
      <c r="D40" s="5" t="s">
        <v>353</v>
      </c>
      <c r="E40" s="49">
        <v>42891</v>
      </c>
      <c r="F40" s="7">
        <v>58.8</v>
      </c>
      <c r="G40" s="7">
        <v>50</v>
      </c>
      <c r="H40" s="7">
        <v>10</v>
      </c>
      <c r="I40" s="7">
        <v>10</v>
      </c>
      <c r="J40" s="7">
        <v>20</v>
      </c>
      <c r="K40" s="7">
        <v>4</v>
      </c>
      <c r="L40" s="7">
        <v>6.47</v>
      </c>
      <c r="M40" s="34">
        <f>SUM(F40:L40)</f>
        <v>159.27000000000001</v>
      </c>
      <c r="N40" s="7">
        <v>0</v>
      </c>
      <c r="O40" s="7">
        <v>0</v>
      </c>
      <c r="P40" s="7">
        <v>0</v>
      </c>
      <c r="Q40" s="2">
        <f>SUM(M40:P40)</f>
        <v>159.27000000000001</v>
      </c>
    </row>
    <row r="41" spans="1:18" x14ac:dyDescent="0.25">
      <c r="A41"/>
      <c r="C41" s="5"/>
      <c r="F41" s="7"/>
      <c r="G41" s="7"/>
      <c r="H41" s="7"/>
      <c r="I41" s="7"/>
      <c r="J41" s="7"/>
      <c r="K41" s="7"/>
      <c r="L41" s="7"/>
      <c r="M41" s="34"/>
      <c r="N41" s="7"/>
      <c r="O41" s="7"/>
      <c r="P41" s="7"/>
      <c r="Q41" s="2"/>
    </row>
    <row r="42" spans="1:18" x14ac:dyDescent="0.25">
      <c r="A42" t="s">
        <v>146</v>
      </c>
      <c r="B42" s="29" t="s">
        <v>76</v>
      </c>
      <c r="C42" s="5">
        <v>2016</v>
      </c>
      <c r="D42" s="5" t="s">
        <v>354</v>
      </c>
      <c r="E42" s="49">
        <v>42891</v>
      </c>
      <c r="F42" s="7">
        <v>71.400000000000006</v>
      </c>
      <c r="G42" s="7">
        <v>50</v>
      </c>
      <c r="H42" s="7">
        <v>10</v>
      </c>
      <c r="I42" s="7">
        <v>10</v>
      </c>
      <c r="J42" s="7">
        <v>20</v>
      </c>
      <c r="K42" s="7">
        <v>4</v>
      </c>
      <c r="L42" s="7">
        <v>6.47</v>
      </c>
      <c r="M42" s="34">
        <f>SUM(F42:L42)</f>
        <v>171.87</v>
      </c>
      <c r="N42" s="7">
        <v>0</v>
      </c>
      <c r="O42" s="7">
        <v>0</v>
      </c>
      <c r="P42" s="7">
        <v>0</v>
      </c>
      <c r="Q42" s="2">
        <f>SUM(M42:P42)</f>
        <v>171.87</v>
      </c>
    </row>
    <row r="43" spans="1:18" x14ac:dyDescent="0.25">
      <c r="A43"/>
      <c r="C43" s="5"/>
      <c r="E43" s="49"/>
      <c r="F43" s="7"/>
      <c r="G43" s="7"/>
      <c r="H43" s="7"/>
      <c r="I43" s="7"/>
      <c r="J43" s="7"/>
      <c r="K43" s="7"/>
      <c r="L43" s="7"/>
      <c r="M43" s="34"/>
      <c r="N43" s="7"/>
      <c r="O43" s="7"/>
      <c r="P43" s="7"/>
      <c r="Q43" s="2"/>
    </row>
    <row r="44" spans="1:18" x14ac:dyDescent="0.25">
      <c r="A44" t="s">
        <v>355</v>
      </c>
      <c r="B44" s="29">
        <v>20001</v>
      </c>
      <c r="C44" s="5">
        <v>2016</v>
      </c>
      <c r="D44" s="5" t="s">
        <v>356</v>
      </c>
      <c r="E44" s="49">
        <v>42891</v>
      </c>
      <c r="F44" s="7">
        <v>37.5</v>
      </c>
      <c r="G44" s="7">
        <v>50</v>
      </c>
      <c r="H44" s="7">
        <v>10</v>
      </c>
      <c r="I44" s="7">
        <v>10</v>
      </c>
      <c r="J44" s="7">
        <v>20</v>
      </c>
      <c r="K44" s="7">
        <v>4</v>
      </c>
      <c r="L44" s="7">
        <v>6.47</v>
      </c>
      <c r="M44" s="34">
        <f>SUM(F44:L44)</f>
        <v>137.97</v>
      </c>
      <c r="N44" s="7">
        <v>0</v>
      </c>
      <c r="O44" s="7">
        <v>0</v>
      </c>
      <c r="P44" s="7">
        <v>0</v>
      </c>
      <c r="Q44" s="2">
        <f>SUM(M44:P44)</f>
        <v>137.97</v>
      </c>
    </row>
    <row r="45" spans="1:18" x14ac:dyDescent="0.25">
      <c r="A45"/>
      <c r="C45" s="5"/>
      <c r="E45" s="49"/>
      <c r="F45" s="7"/>
      <c r="G45" s="7"/>
      <c r="H45" s="7"/>
      <c r="I45" s="7"/>
      <c r="J45" s="7"/>
      <c r="K45" s="7"/>
      <c r="L45" s="7"/>
      <c r="M45" s="34"/>
      <c r="N45" s="7"/>
      <c r="O45" s="7"/>
      <c r="P45" s="7"/>
      <c r="Q45" s="2"/>
      <c r="R45" s="47"/>
    </row>
    <row r="46" spans="1:18" x14ac:dyDescent="0.25">
      <c r="A46" t="s">
        <v>82</v>
      </c>
      <c r="B46" s="29">
        <v>21001</v>
      </c>
      <c r="C46" s="5" t="s">
        <v>324</v>
      </c>
      <c r="D46" s="5" t="s">
        <v>88</v>
      </c>
      <c r="E46" s="49">
        <v>42891</v>
      </c>
      <c r="F46" s="7">
        <v>147</v>
      </c>
      <c r="G46" s="7">
        <v>75</v>
      </c>
      <c r="H46" s="7">
        <v>10</v>
      </c>
      <c r="I46" s="7">
        <v>20</v>
      </c>
      <c r="J46" s="7">
        <v>40</v>
      </c>
      <c r="K46" s="7">
        <v>4</v>
      </c>
      <c r="L46" s="7">
        <v>6.74</v>
      </c>
      <c r="M46" s="34">
        <f>SUM(F46:L46)</f>
        <v>302.74</v>
      </c>
      <c r="N46" s="7">
        <v>0</v>
      </c>
      <c r="O46" s="7">
        <v>0</v>
      </c>
      <c r="P46" s="7">
        <v>0</v>
      </c>
      <c r="Q46" s="2">
        <f>SUM(M46:P46)</f>
        <v>302.74</v>
      </c>
    </row>
    <row r="47" spans="1:18" x14ac:dyDescent="0.25">
      <c r="A47"/>
      <c r="C47" s="5"/>
      <c r="E47" s="49"/>
      <c r="F47" s="7"/>
      <c r="G47" s="7"/>
      <c r="H47" s="7"/>
      <c r="I47" s="7"/>
      <c r="J47" s="7"/>
      <c r="K47" s="7"/>
      <c r="L47" s="7"/>
      <c r="M47" s="34"/>
      <c r="N47" s="7"/>
      <c r="O47" s="7"/>
      <c r="P47" s="7"/>
      <c r="Q47" s="2"/>
    </row>
    <row r="48" spans="1:18" x14ac:dyDescent="0.25">
      <c r="A48" t="s">
        <v>357</v>
      </c>
      <c r="B48" s="29" t="s">
        <v>76</v>
      </c>
      <c r="C48" s="5">
        <v>2016</v>
      </c>
      <c r="D48" s="5" t="s">
        <v>358</v>
      </c>
      <c r="E48" s="49">
        <v>42922</v>
      </c>
      <c r="F48" s="7">
        <v>45</v>
      </c>
      <c r="G48" s="7">
        <v>50</v>
      </c>
      <c r="H48" s="7">
        <v>10</v>
      </c>
      <c r="I48" s="7">
        <v>10</v>
      </c>
      <c r="J48" s="7">
        <v>20</v>
      </c>
      <c r="K48" s="7">
        <v>4</v>
      </c>
      <c r="L48" s="7">
        <v>6.47</v>
      </c>
      <c r="M48" s="34">
        <f>SUM(F48:L48)</f>
        <v>145.47</v>
      </c>
      <c r="N48" s="7">
        <v>0</v>
      </c>
      <c r="O48" s="7">
        <v>0</v>
      </c>
      <c r="P48" s="7">
        <v>0</v>
      </c>
      <c r="Q48" s="2">
        <f>SUM(M48:P48)</f>
        <v>145.47</v>
      </c>
    </row>
    <row r="49" spans="1:19" x14ac:dyDescent="0.25">
      <c r="A49"/>
      <c r="C49" s="5"/>
      <c r="F49" s="7"/>
      <c r="G49" s="7"/>
      <c r="H49" s="7"/>
      <c r="I49" s="7"/>
      <c r="J49" s="7"/>
      <c r="K49" s="7"/>
      <c r="L49" s="7"/>
      <c r="M49" s="34"/>
      <c r="N49" s="7"/>
      <c r="O49" s="7"/>
      <c r="P49" s="7"/>
      <c r="Q49" s="2"/>
    </row>
    <row r="50" spans="1:19" x14ac:dyDescent="0.25">
      <c r="A50" t="s">
        <v>313</v>
      </c>
      <c r="B50" s="29" t="s">
        <v>76</v>
      </c>
      <c r="C50" s="5">
        <v>2016</v>
      </c>
      <c r="D50" s="5" t="s">
        <v>314</v>
      </c>
      <c r="E50" s="26">
        <v>42922</v>
      </c>
      <c r="F50" s="7">
        <v>117.45</v>
      </c>
      <c r="G50" s="7">
        <v>50</v>
      </c>
      <c r="H50" s="7">
        <v>10</v>
      </c>
      <c r="I50" s="7">
        <v>10</v>
      </c>
      <c r="J50" s="7">
        <v>20</v>
      </c>
      <c r="K50" s="7">
        <v>4</v>
      </c>
      <c r="L50" s="7">
        <v>6.47</v>
      </c>
      <c r="M50" s="34">
        <f>SUM(F50:L50)</f>
        <v>217.92</v>
      </c>
      <c r="N50" s="7">
        <v>0</v>
      </c>
      <c r="O50" s="7">
        <v>0</v>
      </c>
      <c r="P50" s="7">
        <v>0</v>
      </c>
      <c r="Q50" s="37">
        <f>SUM(M50:P50)</f>
        <v>217.92</v>
      </c>
    </row>
    <row r="51" spans="1:19" x14ac:dyDescent="0.25">
      <c r="A51"/>
      <c r="C51" s="5"/>
      <c r="F51" s="7"/>
      <c r="G51" s="7"/>
      <c r="H51" s="7"/>
      <c r="I51" s="7"/>
      <c r="J51" s="7"/>
      <c r="K51" s="7"/>
      <c r="L51" s="7"/>
      <c r="M51" s="34"/>
      <c r="N51" s="7"/>
      <c r="O51" s="7"/>
      <c r="P51" s="7"/>
      <c r="Q51" s="37"/>
    </row>
    <row r="52" spans="1:19" x14ac:dyDescent="0.25">
      <c r="A52" t="s">
        <v>359</v>
      </c>
      <c r="B52" s="29">
        <v>24001</v>
      </c>
      <c r="C52" s="5">
        <v>2016</v>
      </c>
      <c r="D52" s="5" t="s">
        <v>360</v>
      </c>
      <c r="E52" s="26">
        <v>42922</v>
      </c>
      <c r="F52" s="7">
        <v>68.25</v>
      </c>
      <c r="G52" s="7">
        <v>50</v>
      </c>
      <c r="H52" s="7">
        <v>10</v>
      </c>
      <c r="I52" s="7">
        <v>10</v>
      </c>
      <c r="J52" s="7">
        <v>20</v>
      </c>
      <c r="K52" s="7">
        <v>4</v>
      </c>
      <c r="L52" s="7">
        <v>6.47</v>
      </c>
      <c r="M52" s="34">
        <f>SUM(F52:L52)</f>
        <v>168.72</v>
      </c>
      <c r="N52" s="7">
        <v>0</v>
      </c>
      <c r="O52" s="7">
        <v>0</v>
      </c>
      <c r="P52" s="7">
        <v>0</v>
      </c>
      <c r="Q52" s="37">
        <f>SUM(M52:P52)</f>
        <v>168.72</v>
      </c>
      <c r="R52" t="s">
        <v>361</v>
      </c>
    </row>
    <row r="53" spans="1:19" x14ac:dyDescent="0.25">
      <c r="A53"/>
      <c r="C53" s="5"/>
      <c r="F53" s="7"/>
      <c r="G53" s="7"/>
      <c r="H53" s="7"/>
      <c r="I53" s="7"/>
      <c r="J53" s="7"/>
      <c r="K53" s="7"/>
      <c r="L53" s="7"/>
      <c r="M53" s="34"/>
      <c r="N53" s="7"/>
      <c r="O53" s="7"/>
      <c r="P53" s="7"/>
      <c r="Q53" s="37"/>
    </row>
    <row r="54" spans="1:19" x14ac:dyDescent="0.25">
      <c r="A54" t="s">
        <v>362</v>
      </c>
      <c r="B54" s="29" t="s">
        <v>74</v>
      </c>
      <c r="C54" s="5" t="s">
        <v>324</v>
      </c>
      <c r="D54" s="5" t="s">
        <v>363</v>
      </c>
      <c r="E54" s="26">
        <v>42950</v>
      </c>
      <c r="F54" s="7">
        <v>172.8</v>
      </c>
      <c r="G54" s="7">
        <v>75</v>
      </c>
      <c r="H54" s="7">
        <v>10</v>
      </c>
      <c r="I54" s="7">
        <v>20</v>
      </c>
      <c r="J54" s="7">
        <v>40</v>
      </c>
      <c r="K54" s="7">
        <v>4</v>
      </c>
      <c r="L54" s="7"/>
      <c r="M54" s="34">
        <f>SUM(F54:L54)</f>
        <v>321.8</v>
      </c>
      <c r="N54" s="7"/>
      <c r="O54" s="7"/>
      <c r="P54" s="7"/>
      <c r="Q54" s="37">
        <f>SUM(M54:P54)</f>
        <v>321.8</v>
      </c>
    </row>
    <row r="55" spans="1:19" x14ac:dyDescent="0.25">
      <c r="A55"/>
      <c r="C55" s="5"/>
      <c r="F55" s="7"/>
      <c r="G55" s="7"/>
      <c r="H55" s="7"/>
      <c r="I55" s="7"/>
      <c r="J55" s="7"/>
      <c r="K55" s="7"/>
      <c r="L55" s="7"/>
      <c r="M55" s="34"/>
      <c r="N55" s="7"/>
      <c r="O55" s="7"/>
      <c r="P55" s="7"/>
      <c r="Q55" s="37"/>
    </row>
    <row r="56" spans="1:19" x14ac:dyDescent="0.25">
      <c r="A56" t="s">
        <v>365</v>
      </c>
      <c r="B56" s="29" t="s">
        <v>76</v>
      </c>
      <c r="C56" s="5" t="s">
        <v>324</v>
      </c>
      <c r="D56" s="5" t="s">
        <v>366</v>
      </c>
      <c r="F56" s="7">
        <v>109.8</v>
      </c>
      <c r="G56" s="7">
        <v>75</v>
      </c>
      <c r="H56" s="7">
        <v>10</v>
      </c>
      <c r="I56" s="7">
        <v>20</v>
      </c>
      <c r="J56" s="7">
        <v>40</v>
      </c>
      <c r="K56" s="7">
        <v>4</v>
      </c>
      <c r="L56" s="7">
        <v>6.74</v>
      </c>
      <c r="M56" s="34">
        <f>SUM(F56:L56)</f>
        <v>265.54000000000002</v>
      </c>
      <c r="N56" s="7"/>
      <c r="O56" s="7"/>
      <c r="P56" s="7"/>
      <c r="Q56" s="37">
        <f>SUM(M56:P56)</f>
        <v>265.54000000000002</v>
      </c>
      <c r="R56" t="s">
        <v>373</v>
      </c>
    </row>
    <row r="57" spans="1:19" x14ac:dyDescent="0.25">
      <c r="A57"/>
      <c r="C57" s="5"/>
      <c r="F57" s="7"/>
      <c r="G57" s="7"/>
      <c r="H57" s="7"/>
      <c r="I57" s="7"/>
      <c r="J57" s="7"/>
      <c r="K57" s="7"/>
      <c r="L57" s="7"/>
      <c r="M57" s="34"/>
      <c r="N57" s="7"/>
      <c r="O57" s="7"/>
      <c r="P57" s="7"/>
      <c r="Q57" s="37"/>
    </row>
    <row r="58" spans="1:19" x14ac:dyDescent="0.25">
      <c r="A58"/>
      <c r="C58" s="5"/>
      <c r="F58" s="7"/>
      <c r="G58" s="7"/>
      <c r="H58" s="7"/>
      <c r="I58" s="7"/>
      <c r="J58" s="7"/>
      <c r="K58" s="7"/>
      <c r="L58" s="7"/>
      <c r="M58" s="34"/>
      <c r="N58" s="7"/>
      <c r="O58" s="7"/>
      <c r="P58" s="7"/>
      <c r="Q58" s="37"/>
    </row>
    <row r="59" spans="1:19" x14ac:dyDescent="0.25">
      <c r="F59" s="7"/>
      <c r="G59" s="7"/>
      <c r="H59" s="7"/>
      <c r="I59" s="7"/>
      <c r="J59" s="7"/>
      <c r="K59" s="7"/>
      <c r="L59" s="7"/>
      <c r="M59" s="34"/>
      <c r="N59" s="7"/>
      <c r="O59" s="7"/>
      <c r="P59" s="7"/>
      <c r="Q59" s="2"/>
    </row>
    <row r="60" spans="1:19" x14ac:dyDescent="0.25"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4"/>
    </row>
    <row r="61" spans="1:19" ht="15" x14ac:dyDescent="0.4"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25">
        <v>0</v>
      </c>
      <c r="O61" s="25">
        <v>0</v>
      </c>
      <c r="P61" s="25">
        <v>0</v>
      </c>
      <c r="Q61" s="8"/>
    </row>
    <row r="62" spans="1:19" x14ac:dyDescent="0.25">
      <c r="F62" s="2">
        <f t="shared" ref="F62:L62" si="0">SUM(F6:F61)</f>
        <v>3463.6700000000005</v>
      </c>
      <c r="G62" s="2">
        <f t="shared" si="0"/>
        <v>1825</v>
      </c>
      <c r="H62" s="2">
        <f t="shared" si="0"/>
        <v>260</v>
      </c>
      <c r="I62" s="2">
        <f t="shared" si="0"/>
        <v>390</v>
      </c>
      <c r="J62" s="2">
        <f t="shared" si="0"/>
        <v>780</v>
      </c>
      <c r="K62" s="2">
        <f t="shared" si="0"/>
        <v>104</v>
      </c>
      <c r="L62" s="2">
        <f t="shared" si="0"/>
        <v>149.96999999999997</v>
      </c>
      <c r="M62" s="28">
        <f t="shared" ref="M62" si="1">SUM(M6:M61)</f>
        <v>6972.6400000000021</v>
      </c>
      <c r="N62" s="2">
        <f>SUM(N6:N61)</f>
        <v>49.9</v>
      </c>
      <c r="O62" s="2">
        <f>SUM(O6:O61)</f>
        <v>64.7</v>
      </c>
      <c r="P62" s="2">
        <f>SUM(P6:P61)</f>
        <v>192.84</v>
      </c>
      <c r="Q62" s="27">
        <f>SUM(Q6:Q61)</f>
        <v>7280.0800000000027</v>
      </c>
    </row>
    <row r="63" spans="1:19" x14ac:dyDescent="0.25">
      <c r="R63" s="12"/>
      <c r="S63" s="13"/>
    </row>
    <row r="64" spans="1:19" x14ac:dyDescent="0.25">
      <c r="R64" s="13"/>
      <c r="S64" s="14"/>
    </row>
    <row r="65" spans="1:17" x14ac:dyDescent="0.25">
      <c r="N65" s="49">
        <v>42719</v>
      </c>
      <c r="O65" t="s">
        <v>322</v>
      </c>
      <c r="P65" t="s">
        <v>281</v>
      </c>
      <c r="Q65" s="7">
        <v>-64.680000000000007</v>
      </c>
    </row>
    <row r="66" spans="1:17" x14ac:dyDescent="0.25">
      <c r="P66" t="s">
        <v>328</v>
      </c>
      <c r="Q66" s="7">
        <v>-103.52</v>
      </c>
    </row>
    <row r="67" spans="1:17" x14ac:dyDescent="0.25">
      <c r="A67" s="32"/>
      <c r="Q67" s="7">
        <f>SUM(Q65:Q66)</f>
        <v>-168.2</v>
      </c>
    </row>
    <row r="68" spans="1:17" x14ac:dyDescent="0.25">
      <c r="A68" s="32"/>
      <c r="Q68" s="7"/>
    </row>
    <row r="69" spans="1:17" x14ac:dyDescent="0.25">
      <c r="A69" s="32"/>
      <c r="N69" s="47">
        <v>42748</v>
      </c>
      <c r="O69" t="s">
        <v>326</v>
      </c>
      <c r="P69" t="s">
        <v>327</v>
      </c>
      <c r="Q69" s="7">
        <v>-337.5</v>
      </c>
    </row>
    <row r="70" spans="1:17" x14ac:dyDescent="0.25">
      <c r="A70" s="32"/>
      <c r="P70" t="s">
        <v>287</v>
      </c>
      <c r="Q70" s="7"/>
    </row>
    <row r="71" spans="1:17" x14ac:dyDescent="0.25">
      <c r="A71" s="32"/>
      <c r="Q71" s="7"/>
    </row>
    <row r="72" spans="1:17" x14ac:dyDescent="0.25">
      <c r="A72" s="32"/>
      <c r="N72" s="47">
        <v>42762</v>
      </c>
      <c r="O72" t="s">
        <v>331</v>
      </c>
      <c r="P72" t="s">
        <v>332</v>
      </c>
      <c r="Q72" s="7">
        <v>-239.39</v>
      </c>
    </row>
    <row r="73" spans="1:17" x14ac:dyDescent="0.25">
      <c r="A73" s="32"/>
      <c r="P73" t="s">
        <v>333</v>
      </c>
      <c r="Q73" s="7"/>
    </row>
    <row r="74" spans="1:17" x14ac:dyDescent="0.25">
      <c r="A74" s="32"/>
      <c r="Q74" s="7"/>
    </row>
    <row r="75" spans="1:17" x14ac:dyDescent="0.25">
      <c r="A75" s="32"/>
    </row>
    <row r="76" spans="1:17" x14ac:dyDescent="0.25">
      <c r="A76" s="31"/>
    </row>
    <row r="77" spans="1:17" x14ac:dyDescent="0.25">
      <c r="E77" s="49"/>
      <c r="O77" t="s">
        <v>56</v>
      </c>
      <c r="Q77" s="27">
        <f>SUM(Q62,Q67,Q69,Q72)</f>
        <v>6534.9900000000025</v>
      </c>
    </row>
    <row r="78" spans="1:17" x14ac:dyDescent="0.25">
      <c r="E78" s="49"/>
      <c r="Q78" s="27"/>
    </row>
    <row r="79" spans="1:17" x14ac:dyDescent="0.25">
      <c r="E79" s="49"/>
      <c r="O79" t="s">
        <v>329</v>
      </c>
      <c r="Q79" s="2">
        <v>100</v>
      </c>
    </row>
    <row r="80" spans="1:17" x14ac:dyDescent="0.25">
      <c r="O80" t="s">
        <v>330</v>
      </c>
      <c r="P80" s="49"/>
      <c r="Q80" s="2">
        <v>12.17</v>
      </c>
    </row>
    <row r="81" spans="16:17" x14ac:dyDescent="0.25">
      <c r="P81" s="49"/>
    </row>
    <row r="82" spans="16:17" x14ac:dyDescent="0.25">
      <c r="P82" s="47"/>
    </row>
    <row r="83" spans="16:17" x14ac:dyDescent="0.25">
      <c r="P83" s="47"/>
    </row>
    <row r="85" spans="16:17" x14ac:dyDescent="0.25">
      <c r="Q85" s="27">
        <f>SUM(Q77:Q84)</f>
        <v>6647.1600000000026</v>
      </c>
    </row>
  </sheetData>
  <mergeCells count="1">
    <mergeCell ref="A1:Q2"/>
  </mergeCells>
  <pageMargins left="0.25" right="0.25" top="0.75" bottom="0.75" header="0.3" footer="0.3"/>
  <pageSetup paperSize="5" scale="90" orientation="landscape" r:id="rId1"/>
  <ignoredErrors>
    <ignoredError sqref="M6 M8 M10 M12 M14:M24" formulaRange="1"/>
    <ignoredError sqref="B6:B55 B57 B58:B8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S97"/>
  <sheetViews>
    <sheetView zoomScale="90" zoomScaleNormal="90" workbookViewId="0">
      <pane ySplit="4" topLeftCell="A35" activePane="bottomLeft" state="frozen"/>
      <selection pane="bottomLeft" activeCell="K87" sqref="K87"/>
    </sheetView>
  </sheetViews>
  <sheetFormatPr defaultRowHeight="13.2" x14ac:dyDescent="0.25"/>
  <cols>
    <col min="1" max="1" width="10.33203125" style="5" customWidth="1"/>
    <col min="2" max="2" width="6.77734375" style="29" customWidth="1"/>
    <col min="3" max="3" width="9.88671875" style="29" customWidth="1"/>
    <col min="4" max="4" width="21.77734375" style="5" customWidth="1"/>
    <col min="5" max="5" width="9.109375" style="26" customWidth="1"/>
    <col min="6" max="6" width="13" customWidth="1"/>
    <col min="7" max="7" width="10.88671875" customWidth="1"/>
    <col min="8" max="8" width="10" customWidth="1"/>
    <col min="9" max="9" width="9.109375" customWidth="1"/>
    <col min="10" max="10" width="10.77734375" customWidth="1"/>
    <col min="11" max="11" width="12.77734375" customWidth="1"/>
    <col min="12" max="12" width="9.6640625" customWidth="1"/>
    <col min="13" max="13" width="11" customWidth="1"/>
    <col min="14" max="14" width="9.6640625" customWidth="1"/>
    <col min="15" max="16" width="10.109375" customWidth="1"/>
    <col min="17" max="17" width="12.77734375" customWidth="1"/>
    <col min="18" max="18" width="9.88671875" bestFit="1" customWidth="1"/>
  </cols>
  <sheetData>
    <row r="1" spans="1:19" ht="15.6" x14ac:dyDescent="0.3">
      <c r="A1" s="202" t="s">
        <v>279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11"/>
      <c r="S1" s="11"/>
    </row>
    <row r="2" spans="1:19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1:19" x14ac:dyDescent="0.25">
      <c r="A4" s="6" t="s">
        <v>10</v>
      </c>
      <c r="B4" s="35" t="s">
        <v>11</v>
      </c>
      <c r="C4" s="35" t="s">
        <v>208</v>
      </c>
      <c r="D4" s="6" t="s">
        <v>1</v>
      </c>
      <c r="E4" s="42" t="s">
        <v>2</v>
      </c>
      <c r="F4" s="6" t="s">
        <v>12</v>
      </c>
      <c r="G4" s="6" t="s">
        <v>3</v>
      </c>
      <c r="H4" s="6" t="s">
        <v>13</v>
      </c>
      <c r="I4" s="6" t="s">
        <v>4</v>
      </c>
      <c r="J4" s="6" t="s">
        <v>5</v>
      </c>
      <c r="K4" s="6" t="s">
        <v>14</v>
      </c>
      <c r="L4" s="6" t="s">
        <v>67</v>
      </c>
      <c r="M4" s="6" t="s">
        <v>56</v>
      </c>
      <c r="N4" s="6" t="s">
        <v>50</v>
      </c>
      <c r="O4" s="6" t="s">
        <v>52</v>
      </c>
      <c r="P4" s="6" t="s">
        <v>51</v>
      </c>
      <c r="Q4" s="6" t="s">
        <v>6</v>
      </c>
    </row>
    <row r="6" spans="1:19" x14ac:dyDescent="0.25">
      <c r="A6" s="5" t="s">
        <v>201</v>
      </c>
      <c r="B6">
        <v>10001</v>
      </c>
      <c r="C6" s="5">
        <v>2015</v>
      </c>
      <c r="D6" s="5" t="s">
        <v>203</v>
      </c>
      <c r="E6" s="26">
        <v>42333</v>
      </c>
      <c r="F6" s="34">
        <v>138.6</v>
      </c>
      <c r="G6" s="34">
        <v>50</v>
      </c>
      <c r="H6" s="34">
        <v>10</v>
      </c>
      <c r="I6" s="34">
        <v>10</v>
      </c>
      <c r="J6" s="34">
        <v>20</v>
      </c>
      <c r="K6" s="34">
        <v>4</v>
      </c>
      <c r="L6" s="34">
        <v>0</v>
      </c>
      <c r="M6" s="34">
        <f>SUM(F6:L6)</f>
        <v>232.6</v>
      </c>
      <c r="N6" s="7">
        <v>0</v>
      </c>
      <c r="O6" s="7">
        <v>0</v>
      </c>
      <c r="P6" s="7">
        <v>0</v>
      </c>
      <c r="Q6" s="2">
        <f>SUM(M6:P6)</f>
        <v>232.6</v>
      </c>
    </row>
    <row r="7" spans="1:19" x14ac:dyDescent="0.25">
      <c r="B7"/>
      <c r="C7" s="5"/>
      <c r="F7" s="34"/>
      <c r="G7" s="34"/>
      <c r="H7" s="34"/>
      <c r="I7" s="34"/>
      <c r="J7" s="34"/>
      <c r="K7" s="34"/>
      <c r="L7" s="34"/>
      <c r="M7" s="34"/>
      <c r="N7" s="7"/>
      <c r="O7" s="7"/>
      <c r="P7" s="7"/>
      <c r="Q7" s="2"/>
    </row>
    <row r="8" spans="1:19" x14ac:dyDescent="0.25">
      <c r="A8" t="s">
        <v>26</v>
      </c>
      <c r="B8">
        <v>5001</v>
      </c>
      <c r="C8" s="5">
        <v>2015</v>
      </c>
      <c r="D8" s="5" t="s">
        <v>29</v>
      </c>
      <c r="E8" s="49">
        <v>42373</v>
      </c>
      <c r="F8" s="7">
        <v>54</v>
      </c>
      <c r="G8" s="7">
        <v>50</v>
      </c>
      <c r="H8" s="7">
        <v>10</v>
      </c>
      <c r="I8" s="7">
        <v>10</v>
      </c>
      <c r="J8" s="7">
        <v>20</v>
      </c>
      <c r="K8" s="7">
        <v>4</v>
      </c>
      <c r="L8" s="7">
        <v>0</v>
      </c>
      <c r="M8" s="34">
        <f>SUM(F8:L8)</f>
        <v>148</v>
      </c>
      <c r="N8" s="7">
        <v>0</v>
      </c>
      <c r="O8" s="7">
        <v>0</v>
      </c>
      <c r="P8" s="7">
        <v>0</v>
      </c>
      <c r="Q8" s="2">
        <f>SUM(M8:P8)</f>
        <v>148</v>
      </c>
    </row>
    <row r="9" spans="1:19" x14ac:dyDescent="0.25">
      <c r="A9"/>
      <c r="B9"/>
      <c r="C9" s="5"/>
      <c r="E9" s="4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9" x14ac:dyDescent="0.25">
      <c r="A10" t="s">
        <v>284</v>
      </c>
      <c r="B10">
        <v>14004</v>
      </c>
      <c r="C10" s="5" t="s">
        <v>285</v>
      </c>
      <c r="D10" s="5" t="s">
        <v>286</v>
      </c>
      <c r="E10" s="49">
        <v>42373</v>
      </c>
      <c r="F10" s="7">
        <v>171</v>
      </c>
      <c r="G10" s="7">
        <v>125</v>
      </c>
      <c r="H10" s="7">
        <v>10</v>
      </c>
      <c r="I10" s="7">
        <v>20</v>
      </c>
      <c r="J10" s="7">
        <v>40</v>
      </c>
      <c r="K10" s="7">
        <v>4</v>
      </c>
      <c r="L10" s="7">
        <v>6.49</v>
      </c>
      <c r="M10" s="34">
        <f>SUM(F10:L10)</f>
        <v>376.49</v>
      </c>
      <c r="N10" s="7">
        <v>0</v>
      </c>
      <c r="O10" s="7">
        <v>0</v>
      </c>
      <c r="P10" s="7">
        <v>0</v>
      </c>
      <c r="Q10" s="2">
        <f>SUM(M10:P10)</f>
        <v>376.49</v>
      </c>
    </row>
    <row r="11" spans="1:19" x14ac:dyDescent="0.25">
      <c r="A11"/>
      <c r="B11"/>
      <c r="C11" s="5"/>
      <c r="E11" s="4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9" x14ac:dyDescent="0.25">
      <c r="A12" t="s">
        <v>143</v>
      </c>
      <c r="B12">
        <v>21002</v>
      </c>
      <c r="C12" s="5">
        <v>2015</v>
      </c>
      <c r="D12" s="5" t="s">
        <v>145</v>
      </c>
      <c r="E12" s="49">
        <v>42373</v>
      </c>
      <c r="F12" s="7">
        <v>213.47</v>
      </c>
      <c r="G12" s="7">
        <v>50</v>
      </c>
      <c r="H12" s="7">
        <v>10</v>
      </c>
      <c r="I12" s="7">
        <v>10</v>
      </c>
      <c r="J12" s="7">
        <v>20</v>
      </c>
      <c r="K12" s="7">
        <v>4</v>
      </c>
      <c r="L12" s="7">
        <v>0</v>
      </c>
      <c r="M12" s="34">
        <f>SUM(F12:L12)</f>
        <v>307.47000000000003</v>
      </c>
      <c r="N12" s="7">
        <v>0</v>
      </c>
      <c r="O12" s="7">
        <v>0</v>
      </c>
      <c r="P12" s="7">
        <v>0</v>
      </c>
      <c r="Q12" s="2">
        <f>SUM(M12:P12)</f>
        <v>307.47000000000003</v>
      </c>
    </row>
    <row r="13" spans="1:19" x14ac:dyDescent="0.25">
      <c r="A13"/>
      <c r="B13"/>
      <c r="C13" s="5"/>
      <c r="E13" s="49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9" x14ac:dyDescent="0.25">
      <c r="A14" t="s">
        <v>293</v>
      </c>
      <c r="B14">
        <v>9002</v>
      </c>
      <c r="C14" s="5">
        <v>2013</v>
      </c>
      <c r="D14" s="5" t="s">
        <v>292</v>
      </c>
      <c r="E14" s="49">
        <v>42388</v>
      </c>
      <c r="F14" s="7">
        <v>73.5</v>
      </c>
      <c r="G14" s="7">
        <v>50</v>
      </c>
      <c r="H14" s="7">
        <v>10</v>
      </c>
      <c r="I14" s="7">
        <v>10</v>
      </c>
      <c r="J14" s="7">
        <v>20</v>
      </c>
      <c r="K14" s="7">
        <v>4</v>
      </c>
      <c r="L14" s="7">
        <v>6.11</v>
      </c>
      <c r="M14" s="34">
        <f>SUM(F14:L14)</f>
        <v>173.61</v>
      </c>
      <c r="N14" s="7">
        <v>0</v>
      </c>
      <c r="O14" s="7">
        <v>0</v>
      </c>
      <c r="P14" s="7">
        <v>0</v>
      </c>
      <c r="Q14" s="2">
        <f>SUM(M14:P14)</f>
        <v>173.61</v>
      </c>
    </row>
    <row r="15" spans="1:19" x14ac:dyDescent="0.25">
      <c r="A15"/>
      <c r="B15"/>
      <c r="C15" s="5"/>
      <c r="E15" s="4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x14ac:dyDescent="0.25">
      <c r="A16" t="s">
        <v>294</v>
      </c>
      <c r="B16">
        <v>9002</v>
      </c>
      <c r="C16" s="5">
        <v>2013</v>
      </c>
      <c r="D16" s="5" t="s">
        <v>292</v>
      </c>
      <c r="E16" s="49">
        <v>42388</v>
      </c>
      <c r="F16" s="7">
        <v>73.5</v>
      </c>
      <c r="G16" s="7">
        <v>50</v>
      </c>
      <c r="H16" s="7">
        <v>10</v>
      </c>
      <c r="I16" s="7">
        <v>10</v>
      </c>
      <c r="J16" s="7">
        <v>20</v>
      </c>
      <c r="K16" s="7">
        <v>4</v>
      </c>
      <c r="L16" s="7">
        <v>6.11</v>
      </c>
      <c r="M16" s="34">
        <f>SUM(F16:L16)</f>
        <v>173.61</v>
      </c>
      <c r="N16" s="7">
        <v>0</v>
      </c>
      <c r="O16" s="7">
        <v>0</v>
      </c>
      <c r="P16" s="7">
        <v>0</v>
      </c>
      <c r="Q16" s="2">
        <f>SUM(M16:P16)</f>
        <v>173.61</v>
      </c>
    </row>
    <row r="17" spans="1:17" x14ac:dyDescent="0.25">
      <c r="A17"/>
      <c r="B17"/>
      <c r="C17" s="5"/>
      <c r="E17" s="4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t="s">
        <v>295</v>
      </c>
      <c r="B18">
        <v>9002</v>
      </c>
      <c r="C18" s="5">
        <v>2013</v>
      </c>
      <c r="D18" s="5" t="s">
        <v>292</v>
      </c>
      <c r="E18" s="49">
        <v>42388</v>
      </c>
      <c r="F18" s="7">
        <v>91.2</v>
      </c>
      <c r="G18" s="7">
        <v>50</v>
      </c>
      <c r="H18" s="7">
        <v>10</v>
      </c>
      <c r="I18" s="7">
        <v>10</v>
      </c>
      <c r="J18" s="7">
        <v>20</v>
      </c>
      <c r="K18" s="7">
        <v>4</v>
      </c>
      <c r="L18" s="7">
        <v>6.11</v>
      </c>
      <c r="M18" s="34">
        <f>SUM(F18:L18)</f>
        <v>191.31</v>
      </c>
      <c r="N18" s="7">
        <v>0</v>
      </c>
      <c r="O18" s="7">
        <v>0</v>
      </c>
      <c r="P18" s="7">
        <v>0</v>
      </c>
      <c r="Q18" s="2">
        <f>SUM(M18:P18)</f>
        <v>191.31</v>
      </c>
    </row>
    <row r="19" spans="1:17" x14ac:dyDescent="0.25">
      <c r="A19"/>
      <c r="B19"/>
      <c r="C19" s="5"/>
      <c r="E19" s="4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t="s">
        <v>296</v>
      </c>
      <c r="B20">
        <v>9002</v>
      </c>
      <c r="C20" s="5">
        <v>2013</v>
      </c>
      <c r="D20" s="5" t="s">
        <v>292</v>
      </c>
      <c r="E20" s="49">
        <v>42388</v>
      </c>
      <c r="F20" s="7">
        <v>191.52</v>
      </c>
      <c r="G20" s="7">
        <v>50</v>
      </c>
      <c r="H20" s="7">
        <v>10</v>
      </c>
      <c r="I20" s="7">
        <v>10</v>
      </c>
      <c r="J20" s="7">
        <v>20</v>
      </c>
      <c r="K20" s="7">
        <v>4</v>
      </c>
      <c r="L20" s="7">
        <v>6.11</v>
      </c>
      <c r="M20" s="34">
        <f>SUM(F20:L20)</f>
        <v>291.63</v>
      </c>
      <c r="N20" s="7">
        <v>0</v>
      </c>
      <c r="O20" s="7">
        <v>0</v>
      </c>
      <c r="P20" s="7">
        <v>0</v>
      </c>
      <c r="Q20" s="2">
        <f>SUM(M20:P20)</f>
        <v>291.63</v>
      </c>
    </row>
    <row r="21" spans="1:17" x14ac:dyDescent="0.25">
      <c r="A21"/>
      <c r="B21"/>
      <c r="C21" s="5"/>
      <c r="E21" s="49"/>
      <c r="F21" s="7"/>
      <c r="G21" s="7"/>
      <c r="H21" s="7"/>
      <c r="I21" s="7"/>
      <c r="J21" s="7"/>
      <c r="K21" s="7"/>
      <c r="L21" s="7"/>
      <c r="M21" s="34"/>
      <c r="N21" s="7"/>
      <c r="O21" s="7"/>
      <c r="P21" s="7"/>
      <c r="Q21" s="2"/>
    </row>
    <row r="22" spans="1:17" x14ac:dyDescent="0.25">
      <c r="A22" t="s">
        <v>297</v>
      </c>
      <c r="B22">
        <v>9002</v>
      </c>
      <c r="C22" s="5">
        <v>2013</v>
      </c>
      <c r="D22" s="5" t="s">
        <v>270</v>
      </c>
      <c r="E22" s="49">
        <v>42388</v>
      </c>
      <c r="F22" s="7">
        <v>201.6</v>
      </c>
      <c r="G22" s="7">
        <v>50</v>
      </c>
      <c r="H22" s="7">
        <v>10</v>
      </c>
      <c r="I22" s="7">
        <v>10</v>
      </c>
      <c r="J22" s="7">
        <v>20</v>
      </c>
      <c r="K22" s="7">
        <v>4</v>
      </c>
      <c r="L22" s="7">
        <v>6.11</v>
      </c>
      <c r="M22" s="34">
        <f>SUM(F22:L22)</f>
        <v>301.71000000000004</v>
      </c>
      <c r="N22" s="7">
        <v>0</v>
      </c>
      <c r="O22" s="7">
        <v>0</v>
      </c>
      <c r="P22" s="7">
        <v>0</v>
      </c>
      <c r="Q22" s="2">
        <f>SUM(M22:P22)</f>
        <v>301.71000000000004</v>
      </c>
    </row>
    <row r="23" spans="1:17" x14ac:dyDescent="0.25">
      <c r="A23"/>
      <c r="B23"/>
      <c r="C23" s="5"/>
      <c r="E23" s="49"/>
      <c r="F23" s="7"/>
      <c r="G23" s="7"/>
      <c r="H23" s="7"/>
      <c r="I23" s="7"/>
      <c r="J23" s="7"/>
      <c r="K23" s="7"/>
      <c r="L23" s="7"/>
      <c r="M23" s="34"/>
      <c r="N23" s="7"/>
      <c r="O23" s="7"/>
      <c r="P23" s="7"/>
      <c r="Q23" s="2"/>
    </row>
    <row r="24" spans="1:17" x14ac:dyDescent="0.25">
      <c r="A24" t="s">
        <v>298</v>
      </c>
      <c r="B24">
        <v>9002</v>
      </c>
      <c r="C24" s="5">
        <v>2013</v>
      </c>
      <c r="D24" s="5" t="s">
        <v>292</v>
      </c>
      <c r="E24" s="49">
        <v>42388</v>
      </c>
      <c r="F24" s="7">
        <v>84</v>
      </c>
      <c r="G24" s="7">
        <v>50</v>
      </c>
      <c r="H24" s="7">
        <v>10</v>
      </c>
      <c r="I24" s="7">
        <v>10</v>
      </c>
      <c r="J24" s="7">
        <v>20</v>
      </c>
      <c r="K24" s="7">
        <v>4</v>
      </c>
      <c r="L24" s="7">
        <v>6.11</v>
      </c>
      <c r="M24" s="34">
        <f>SUM(F24:L24)</f>
        <v>184.11</v>
      </c>
      <c r="N24" s="7">
        <v>0</v>
      </c>
      <c r="O24" s="7">
        <v>0</v>
      </c>
      <c r="P24" s="7">
        <v>0</v>
      </c>
      <c r="Q24" s="2">
        <f>SUM(M24:P24)</f>
        <v>184.11</v>
      </c>
    </row>
    <row r="25" spans="1:17" x14ac:dyDescent="0.25">
      <c r="A25"/>
      <c r="B25"/>
      <c r="C25" s="5"/>
      <c r="E25" s="49"/>
      <c r="F25" s="7"/>
      <c r="G25" s="7"/>
      <c r="H25" s="7"/>
      <c r="I25" s="7"/>
      <c r="J25" s="7"/>
      <c r="K25" s="7"/>
      <c r="L25" s="7"/>
      <c r="M25" s="34"/>
      <c r="N25" s="7"/>
      <c r="O25" s="7"/>
      <c r="P25" s="7"/>
      <c r="Q25" s="2"/>
    </row>
    <row r="26" spans="1:17" x14ac:dyDescent="0.25">
      <c r="A26" t="s">
        <v>299</v>
      </c>
      <c r="B26">
        <v>10001</v>
      </c>
      <c r="C26" s="5">
        <v>2015</v>
      </c>
      <c r="D26" s="5" t="s">
        <v>300</v>
      </c>
      <c r="E26" s="49">
        <v>42388</v>
      </c>
      <c r="F26" s="7">
        <v>68.25</v>
      </c>
      <c r="G26" s="7">
        <v>50</v>
      </c>
      <c r="H26" s="7">
        <v>10</v>
      </c>
      <c r="I26" s="7">
        <v>10</v>
      </c>
      <c r="J26" s="7">
        <v>20</v>
      </c>
      <c r="K26" s="7">
        <v>4</v>
      </c>
      <c r="L26" s="7">
        <v>0</v>
      </c>
      <c r="M26" s="34">
        <f>SUM(F26:L26)</f>
        <v>162.25</v>
      </c>
      <c r="N26" s="7">
        <v>0</v>
      </c>
      <c r="O26" s="7">
        <v>0</v>
      </c>
      <c r="P26" s="7">
        <v>0</v>
      </c>
      <c r="Q26" s="2">
        <f>SUM(M26:P26)</f>
        <v>162.25</v>
      </c>
    </row>
    <row r="27" spans="1:17" x14ac:dyDescent="0.25">
      <c r="A27"/>
      <c r="B27"/>
      <c r="C27" s="5"/>
      <c r="E27" s="49"/>
      <c r="F27" s="7"/>
      <c r="G27" s="7"/>
      <c r="H27" s="7"/>
      <c r="I27" s="7"/>
      <c r="J27" s="7"/>
      <c r="K27" s="7"/>
      <c r="L27" s="7"/>
      <c r="M27" s="34"/>
      <c r="N27" s="7"/>
      <c r="O27" s="7"/>
      <c r="P27" s="7"/>
      <c r="Q27" s="2"/>
    </row>
    <row r="28" spans="1:17" x14ac:dyDescent="0.25">
      <c r="A28" t="s">
        <v>301</v>
      </c>
      <c r="B28">
        <v>10001</v>
      </c>
      <c r="C28" s="5">
        <v>2015</v>
      </c>
      <c r="D28" s="5" t="s">
        <v>300</v>
      </c>
      <c r="E28" s="49">
        <v>42388</v>
      </c>
      <c r="F28" s="7">
        <v>46.2</v>
      </c>
      <c r="G28" s="7">
        <v>50</v>
      </c>
      <c r="H28" s="7">
        <v>10</v>
      </c>
      <c r="I28" s="7">
        <v>10</v>
      </c>
      <c r="J28" s="7">
        <v>20</v>
      </c>
      <c r="K28" s="7">
        <v>4</v>
      </c>
      <c r="L28" s="7">
        <v>0</v>
      </c>
      <c r="M28" s="34">
        <f>SUM(F28:L28)</f>
        <v>140.19999999999999</v>
      </c>
      <c r="N28" s="7">
        <v>0</v>
      </c>
      <c r="O28" s="7">
        <v>0</v>
      </c>
      <c r="P28" s="7">
        <v>0</v>
      </c>
      <c r="Q28" s="2">
        <f>SUM(M28:P28)</f>
        <v>140.19999999999999</v>
      </c>
    </row>
    <row r="29" spans="1:17" x14ac:dyDescent="0.25">
      <c r="A29"/>
      <c r="B29"/>
      <c r="C29" s="5"/>
      <c r="E29" s="49"/>
      <c r="F29" s="7"/>
      <c r="G29" s="7"/>
      <c r="H29" s="7"/>
      <c r="I29" s="7"/>
      <c r="J29" s="7"/>
      <c r="K29" s="7"/>
      <c r="L29" s="7"/>
      <c r="M29" s="34"/>
      <c r="N29" s="7"/>
      <c r="O29" s="7"/>
      <c r="P29" s="7"/>
      <c r="Q29" s="2"/>
    </row>
    <row r="30" spans="1:17" x14ac:dyDescent="0.25">
      <c r="A30" t="s">
        <v>81</v>
      </c>
      <c r="B30">
        <v>15001</v>
      </c>
      <c r="C30" s="5" t="s">
        <v>302</v>
      </c>
      <c r="D30" s="5" t="s">
        <v>87</v>
      </c>
      <c r="E30" s="49">
        <v>42388</v>
      </c>
      <c r="F30" s="7">
        <v>112.5</v>
      </c>
      <c r="G30" s="7">
        <v>125</v>
      </c>
      <c r="H30" s="7">
        <v>10</v>
      </c>
      <c r="I30" s="7">
        <v>30</v>
      </c>
      <c r="J30" s="7">
        <v>60</v>
      </c>
      <c r="K30" s="7">
        <v>4</v>
      </c>
      <c r="L30" s="7">
        <v>6.11</v>
      </c>
      <c r="M30" s="34">
        <f>SUM(F30:L30)</f>
        <v>347.61</v>
      </c>
      <c r="N30" s="7">
        <v>1.84</v>
      </c>
      <c r="O30" s="7">
        <v>20.22</v>
      </c>
      <c r="P30" s="7">
        <v>0</v>
      </c>
      <c r="Q30" s="2">
        <f>SUM(M30:P30)</f>
        <v>369.66999999999996</v>
      </c>
    </row>
    <row r="31" spans="1:17" x14ac:dyDescent="0.25">
      <c r="A31"/>
      <c r="B31"/>
      <c r="C31" s="5"/>
      <c r="E31" s="49"/>
      <c r="F31" s="7"/>
      <c r="G31" s="7"/>
      <c r="H31" s="7"/>
      <c r="I31" s="7"/>
      <c r="J31" s="7"/>
      <c r="K31" s="7"/>
      <c r="L31" s="7"/>
      <c r="M31" s="34"/>
      <c r="N31" s="7"/>
      <c r="O31" s="7"/>
      <c r="P31" s="7"/>
      <c r="Q31" s="2"/>
    </row>
    <row r="32" spans="1:17" x14ac:dyDescent="0.25">
      <c r="A32" t="s">
        <v>168</v>
      </c>
      <c r="B32">
        <v>5002</v>
      </c>
      <c r="C32" s="5">
        <v>2015</v>
      </c>
      <c r="D32" s="5" t="s">
        <v>173</v>
      </c>
      <c r="E32" s="49">
        <v>42416</v>
      </c>
      <c r="F32" s="7">
        <v>92.4</v>
      </c>
      <c r="G32" s="7">
        <v>50</v>
      </c>
      <c r="H32" s="7">
        <v>10</v>
      </c>
      <c r="I32" s="7">
        <v>10</v>
      </c>
      <c r="J32" s="7">
        <v>20</v>
      </c>
      <c r="K32" s="7">
        <v>4</v>
      </c>
      <c r="L32" s="7">
        <v>6.74</v>
      </c>
      <c r="M32" s="34">
        <f>SUM(F32:L32)</f>
        <v>193.14000000000001</v>
      </c>
      <c r="N32" s="7">
        <v>0</v>
      </c>
      <c r="O32" s="7">
        <v>0</v>
      </c>
      <c r="P32" s="7">
        <v>0</v>
      </c>
      <c r="Q32" s="2">
        <f>SUM(M32:P32)</f>
        <v>193.14000000000001</v>
      </c>
    </row>
    <row r="33" spans="1:17" x14ac:dyDescent="0.25">
      <c r="A33"/>
      <c r="B33"/>
      <c r="C33" s="5"/>
      <c r="F33" s="7"/>
      <c r="G33" s="7"/>
      <c r="H33" s="7"/>
      <c r="I33" s="7"/>
      <c r="J33" s="7"/>
      <c r="K33" s="7"/>
      <c r="L33" s="7"/>
      <c r="M33" s="34"/>
      <c r="N33" s="7"/>
      <c r="O33" s="7"/>
      <c r="P33" s="7"/>
      <c r="Q33" s="2"/>
    </row>
    <row r="34" spans="1:17" x14ac:dyDescent="0.25">
      <c r="A34" t="s">
        <v>303</v>
      </c>
      <c r="B34">
        <v>16002</v>
      </c>
      <c r="C34" s="5">
        <v>2015</v>
      </c>
      <c r="D34" s="5" t="s">
        <v>304</v>
      </c>
      <c r="E34" s="49">
        <v>42416</v>
      </c>
      <c r="F34" s="7">
        <v>54</v>
      </c>
      <c r="G34" s="7">
        <v>50</v>
      </c>
      <c r="H34" s="7">
        <v>10</v>
      </c>
      <c r="I34" s="7">
        <v>10</v>
      </c>
      <c r="J34" s="7">
        <v>20</v>
      </c>
      <c r="K34" s="7">
        <v>4</v>
      </c>
      <c r="L34" s="7">
        <v>6.74</v>
      </c>
      <c r="M34" s="34">
        <f>SUM(F34:L34)</f>
        <v>154.74</v>
      </c>
      <c r="N34" s="7">
        <v>0</v>
      </c>
      <c r="O34" s="7">
        <v>0</v>
      </c>
      <c r="P34" s="7">
        <v>0</v>
      </c>
      <c r="Q34" s="2">
        <f>SUM(M34:P34)</f>
        <v>154.74</v>
      </c>
    </row>
    <row r="35" spans="1:17" x14ac:dyDescent="0.25">
      <c r="A35"/>
      <c r="B35"/>
      <c r="C35" s="5"/>
      <c r="E35" s="49"/>
      <c r="F35" s="7"/>
      <c r="G35" s="7"/>
      <c r="H35" s="7"/>
      <c r="I35" s="7"/>
      <c r="J35" s="7"/>
      <c r="K35" s="7"/>
      <c r="L35" s="7"/>
      <c r="M35" s="34"/>
      <c r="N35" s="7"/>
      <c r="O35" s="7"/>
      <c r="P35" s="7"/>
      <c r="Q35" s="2"/>
    </row>
    <row r="36" spans="1:17" x14ac:dyDescent="0.25">
      <c r="A36" t="s">
        <v>196</v>
      </c>
      <c r="B36">
        <v>24001</v>
      </c>
      <c r="C36" s="5">
        <v>2015</v>
      </c>
      <c r="D36" s="5" t="s">
        <v>305</v>
      </c>
      <c r="E36" s="49">
        <v>42416</v>
      </c>
      <c r="F36" s="7">
        <v>47.04</v>
      </c>
      <c r="G36" s="7">
        <v>50</v>
      </c>
      <c r="H36" s="7">
        <v>10</v>
      </c>
      <c r="I36" s="7">
        <v>10</v>
      </c>
      <c r="J36" s="7">
        <v>20</v>
      </c>
      <c r="K36" s="7">
        <v>4</v>
      </c>
      <c r="L36" s="7">
        <v>6.74</v>
      </c>
      <c r="M36" s="34">
        <f>SUM(F36:L36)</f>
        <v>147.78</v>
      </c>
      <c r="N36" s="7">
        <v>0</v>
      </c>
      <c r="O36" s="7">
        <v>0</v>
      </c>
      <c r="P36" s="7">
        <v>0</v>
      </c>
      <c r="Q36" s="2">
        <f>SUM(M36:P36)</f>
        <v>147.78</v>
      </c>
    </row>
    <row r="37" spans="1:17" x14ac:dyDescent="0.25">
      <c r="A37"/>
      <c r="B37"/>
      <c r="C37" s="5"/>
      <c r="E37" s="49"/>
      <c r="F37" s="7"/>
      <c r="G37" s="7"/>
      <c r="H37" s="7"/>
      <c r="I37" s="7"/>
      <c r="J37" s="7"/>
      <c r="K37" s="7"/>
      <c r="L37" s="7"/>
      <c r="M37" s="34"/>
      <c r="N37" s="7"/>
      <c r="O37" s="7"/>
      <c r="P37" s="7"/>
      <c r="Q37" s="2"/>
    </row>
    <row r="38" spans="1:17" x14ac:dyDescent="0.25">
      <c r="A38" t="s">
        <v>306</v>
      </c>
      <c r="B38">
        <v>14006</v>
      </c>
      <c r="C38" s="5">
        <v>2014</v>
      </c>
      <c r="D38" s="5" t="s">
        <v>307</v>
      </c>
      <c r="E38" s="49">
        <v>42443</v>
      </c>
      <c r="F38" s="7">
        <v>59.25</v>
      </c>
      <c r="G38" s="7">
        <v>100</v>
      </c>
      <c r="H38" s="7">
        <v>10</v>
      </c>
      <c r="I38" s="7">
        <v>10</v>
      </c>
      <c r="J38" s="7">
        <v>20</v>
      </c>
      <c r="K38" s="7">
        <v>4</v>
      </c>
      <c r="L38" s="7">
        <v>6.49</v>
      </c>
      <c r="M38" s="34">
        <f>SUM(F38:L38)</f>
        <v>209.74</v>
      </c>
      <c r="N38" s="7">
        <v>0</v>
      </c>
      <c r="O38" s="7">
        <v>0</v>
      </c>
      <c r="P38" s="7">
        <v>0</v>
      </c>
      <c r="Q38" s="2">
        <f>SUM(M38:P38)</f>
        <v>209.74</v>
      </c>
    </row>
    <row r="39" spans="1:17" x14ac:dyDescent="0.25">
      <c r="A39"/>
      <c r="B39"/>
      <c r="C39"/>
      <c r="E39" s="49"/>
      <c r="F39" s="7"/>
      <c r="G39" s="7"/>
      <c r="H39" s="7"/>
      <c r="I39" s="7"/>
      <c r="J39" s="7"/>
      <c r="K39" s="7"/>
      <c r="L39" s="7"/>
      <c r="M39" s="34"/>
      <c r="N39" s="7"/>
      <c r="O39" s="7"/>
      <c r="P39" s="7"/>
      <c r="Q39" s="2"/>
    </row>
    <row r="40" spans="1:17" x14ac:dyDescent="0.25">
      <c r="A40" t="s">
        <v>120</v>
      </c>
      <c r="B40">
        <v>25007</v>
      </c>
      <c r="C40" t="s">
        <v>285</v>
      </c>
      <c r="D40" s="5" t="s">
        <v>121</v>
      </c>
      <c r="E40" s="49">
        <v>42443</v>
      </c>
      <c r="F40" s="7">
        <v>290.3</v>
      </c>
      <c r="G40" s="7">
        <v>125</v>
      </c>
      <c r="H40" s="7">
        <v>10</v>
      </c>
      <c r="I40" s="7">
        <v>20</v>
      </c>
      <c r="J40" s="7">
        <v>40</v>
      </c>
      <c r="K40" s="7">
        <v>4</v>
      </c>
      <c r="L40" s="7">
        <v>6.49</v>
      </c>
      <c r="M40" s="34">
        <f>SUM(F40:L40)</f>
        <v>495.79</v>
      </c>
      <c r="N40" s="7">
        <v>0</v>
      </c>
      <c r="O40" s="7">
        <v>0</v>
      </c>
      <c r="P40" s="7">
        <v>0</v>
      </c>
      <c r="Q40" s="2">
        <f>SUM(M40:P40)</f>
        <v>495.79</v>
      </c>
    </row>
    <row r="41" spans="1:17" x14ac:dyDescent="0.25">
      <c r="A41"/>
      <c r="B41"/>
      <c r="C41"/>
      <c r="E41" s="49"/>
      <c r="F41" s="7"/>
      <c r="G41" s="7"/>
      <c r="H41" s="7"/>
      <c r="I41" s="7"/>
      <c r="J41" s="7"/>
      <c r="K41" s="7"/>
      <c r="L41" s="7"/>
      <c r="M41" s="34"/>
      <c r="N41" s="7"/>
      <c r="O41" s="7"/>
      <c r="P41" s="7"/>
      <c r="Q41" s="2"/>
    </row>
    <row r="42" spans="1:17" x14ac:dyDescent="0.25">
      <c r="A42" t="s">
        <v>60</v>
      </c>
      <c r="B42">
        <v>5001</v>
      </c>
      <c r="C42" t="s">
        <v>302</v>
      </c>
      <c r="D42" s="5" t="s">
        <v>69</v>
      </c>
      <c r="E42" s="49">
        <v>42478</v>
      </c>
      <c r="F42" s="7">
        <v>220.5</v>
      </c>
      <c r="G42" s="7">
        <v>125</v>
      </c>
      <c r="H42" s="7">
        <v>10</v>
      </c>
      <c r="I42" s="7">
        <v>30</v>
      </c>
      <c r="J42" s="7">
        <v>60</v>
      </c>
      <c r="K42" s="7">
        <v>4</v>
      </c>
      <c r="L42" s="7">
        <v>6.11</v>
      </c>
      <c r="M42" s="34">
        <f>SUM(F42:L42)</f>
        <v>455.61</v>
      </c>
      <c r="N42" s="7">
        <v>1.84</v>
      </c>
      <c r="O42" s="7">
        <v>13.48</v>
      </c>
      <c r="P42" s="7">
        <v>15.34</v>
      </c>
      <c r="Q42" s="2">
        <f>SUM(M42:P42)</f>
        <v>486.27</v>
      </c>
    </row>
    <row r="43" spans="1:17" x14ac:dyDescent="0.25">
      <c r="A43"/>
      <c r="B43"/>
      <c r="C43"/>
      <c r="E43" s="49"/>
      <c r="F43" s="7"/>
      <c r="G43" s="7"/>
      <c r="H43" s="7"/>
      <c r="I43" s="7"/>
      <c r="J43" s="7"/>
      <c r="K43" s="7"/>
      <c r="L43" s="7"/>
      <c r="M43" s="34"/>
      <c r="N43" s="7"/>
      <c r="O43" s="7"/>
      <c r="P43" s="7"/>
      <c r="Q43" s="2"/>
    </row>
    <row r="44" spans="1:17" x14ac:dyDescent="0.25">
      <c r="A44" t="s">
        <v>146</v>
      </c>
      <c r="B44">
        <v>9001</v>
      </c>
      <c r="C44" s="5">
        <v>2015</v>
      </c>
      <c r="D44" s="5" t="s">
        <v>308</v>
      </c>
      <c r="E44" s="49">
        <v>42478</v>
      </c>
      <c r="F44" s="7">
        <v>71.400000000000006</v>
      </c>
      <c r="G44" s="7">
        <v>50</v>
      </c>
      <c r="H44" s="7">
        <v>10</v>
      </c>
      <c r="I44" s="7">
        <v>10</v>
      </c>
      <c r="J44" s="7">
        <v>20</v>
      </c>
      <c r="K44" s="7">
        <v>4</v>
      </c>
      <c r="L44" s="7">
        <v>6.74</v>
      </c>
      <c r="M44" s="34">
        <f>SUM(F44:L44)</f>
        <v>172.14000000000001</v>
      </c>
      <c r="N44" s="7">
        <v>0</v>
      </c>
      <c r="O44" s="7">
        <v>0</v>
      </c>
      <c r="P44" s="7">
        <v>0</v>
      </c>
      <c r="Q44" s="2">
        <f>SUM(M44:P44)</f>
        <v>172.14000000000001</v>
      </c>
    </row>
    <row r="45" spans="1:17" x14ac:dyDescent="0.25">
      <c r="A45"/>
      <c r="B45"/>
      <c r="C45"/>
      <c r="E45" s="49"/>
      <c r="F45" s="7"/>
      <c r="G45" s="7"/>
      <c r="H45" s="7"/>
      <c r="I45" s="7"/>
      <c r="J45" s="7"/>
      <c r="K45" s="7"/>
      <c r="L45" s="7"/>
      <c r="M45" s="34"/>
      <c r="N45" s="7"/>
      <c r="O45" s="7"/>
      <c r="P45" s="7"/>
      <c r="Q45" s="2"/>
    </row>
    <row r="46" spans="1:17" x14ac:dyDescent="0.25">
      <c r="A46" t="s">
        <v>171</v>
      </c>
      <c r="B46">
        <v>15001</v>
      </c>
      <c r="C46" t="s">
        <v>285</v>
      </c>
      <c r="D46" s="5" t="s">
        <v>178</v>
      </c>
      <c r="E46" s="49">
        <v>42478</v>
      </c>
      <c r="F46" s="7">
        <v>218.4</v>
      </c>
      <c r="G46" s="7">
        <v>125</v>
      </c>
      <c r="H46" s="7">
        <v>10</v>
      </c>
      <c r="I46" s="7">
        <v>20</v>
      </c>
      <c r="J46" s="7">
        <v>40</v>
      </c>
      <c r="K46" s="7">
        <v>4</v>
      </c>
      <c r="L46" s="7">
        <v>6.49</v>
      </c>
      <c r="M46" s="34">
        <f>SUM(F46:L46)</f>
        <v>423.89</v>
      </c>
      <c r="N46" s="7">
        <v>0</v>
      </c>
      <c r="O46" s="7">
        <v>0</v>
      </c>
      <c r="P46" s="7">
        <v>0</v>
      </c>
      <c r="Q46" s="2">
        <f>SUM(M46:P46)</f>
        <v>423.89</v>
      </c>
    </row>
    <row r="47" spans="1:17" x14ac:dyDescent="0.25">
      <c r="A47"/>
      <c r="B47"/>
      <c r="C47"/>
      <c r="E47" s="49"/>
      <c r="F47" s="7"/>
      <c r="G47" s="7"/>
      <c r="H47" s="7"/>
      <c r="I47" s="7"/>
      <c r="J47" s="7"/>
      <c r="K47" s="7"/>
      <c r="L47" s="7"/>
      <c r="M47" s="34"/>
      <c r="N47" s="7"/>
      <c r="O47" s="7"/>
      <c r="P47" s="7"/>
      <c r="Q47" s="2"/>
    </row>
    <row r="48" spans="1:17" x14ac:dyDescent="0.25">
      <c r="A48" t="s">
        <v>309</v>
      </c>
      <c r="B48">
        <v>20001</v>
      </c>
      <c r="C48" s="5">
        <v>2015</v>
      </c>
      <c r="D48" s="5" t="s">
        <v>310</v>
      </c>
      <c r="E48" s="49">
        <v>42478</v>
      </c>
      <c r="F48" s="7">
        <v>96</v>
      </c>
      <c r="G48" s="7">
        <v>50</v>
      </c>
      <c r="H48" s="7">
        <v>10</v>
      </c>
      <c r="I48" s="7">
        <v>10</v>
      </c>
      <c r="J48" s="7">
        <v>20</v>
      </c>
      <c r="K48" s="7">
        <v>4</v>
      </c>
      <c r="L48" s="7">
        <v>6.74</v>
      </c>
      <c r="M48" s="34">
        <f>SUM(F48:L48)</f>
        <v>196.74</v>
      </c>
      <c r="N48" s="7">
        <v>0</v>
      </c>
      <c r="O48" s="7">
        <v>0</v>
      </c>
      <c r="P48" s="7">
        <v>0</v>
      </c>
      <c r="Q48" s="2">
        <f>SUM(M48:P48)</f>
        <v>196.74</v>
      </c>
    </row>
    <row r="49" spans="1:17" x14ac:dyDescent="0.25">
      <c r="A49"/>
      <c r="B49"/>
      <c r="C49" s="5"/>
      <c r="E49" s="49"/>
      <c r="F49" s="7"/>
      <c r="G49" s="7"/>
      <c r="H49" s="7"/>
      <c r="I49" s="7"/>
      <c r="J49" s="7"/>
      <c r="K49" s="7"/>
      <c r="L49" s="7"/>
      <c r="M49" s="34"/>
      <c r="N49" s="7"/>
      <c r="O49" s="7"/>
      <c r="P49" s="7"/>
      <c r="Q49" s="2"/>
    </row>
    <row r="50" spans="1:17" x14ac:dyDescent="0.25">
      <c r="A50" t="s">
        <v>94</v>
      </c>
      <c r="B50">
        <v>24002</v>
      </c>
      <c r="C50" s="5">
        <v>2015</v>
      </c>
      <c r="D50" s="5" t="s">
        <v>98</v>
      </c>
      <c r="E50" s="49">
        <v>42478</v>
      </c>
      <c r="F50" s="7">
        <v>69.3</v>
      </c>
      <c r="G50" s="7">
        <v>50</v>
      </c>
      <c r="H50" s="7">
        <v>10</v>
      </c>
      <c r="I50" s="7">
        <v>10</v>
      </c>
      <c r="J50" s="7">
        <v>20</v>
      </c>
      <c r="K50" s="7">
        <v>4</v>
      </c>
      <c r="L50" s="7">
        <v>6.74</v>
      </c>
      <c r="M50" s="34">
        <f>SUM(F50:L50)</f>
        <v>170.04000000000002</v>
      </c>
      <c r="N50" s="7">
        <v>0</v>
      </c>
      <c r="O50" s="7">
        <v>0</v>
      </c>
      <c r="P50" s="7">
        <v>0</v>
      </c>
      <c r="Q50" s="2">
        <f>SUM(M50:P50)</f>
        <v>170.04000000000002</v>
      </c>
    </row>
    <row r="51" spans="1:17" x14ac:dyDescent="0.25">
      <c r="A51"/>
      <c r="B51"/>
      <c r="C51"/>
      <c r="E51" s="49"/>
      <c r="F51" s="7"/>
      <c r="G51" s="7"/>
      <c r="H51" s="7"/>
      <c r="I51" s="7"/>
      <c r="J51" s="7"/>
      <c r="K51" s="7"/>
      <c r="L51" s="7"/>
      <c r="M51" s="34"/>
      <c r="N51" s="7"/>
      <c r="O51" s="7"/>
      <c r="P51" s="7"/>
      <c r="Q51" s="2"/>
    </row>
    <row r="52" spans="1:17" x14ac:dyDescent="0.25">
      <c r="A52" t="s">
        <v>311</v>
      </c>
      <c r="B52">
        <v>24001</v>
      </c>
      <c r="C52">
        <v>2013</v>
      </c>
      <c r="D52" s="5" t="s">
        <v>312</v>
      </c>
      <c r="E52" s="49">
        <v>42478</v>
      </c>
      <c r="F52" s="7">
        <v>54</v>
      </c>
      <c r="G52" s="7">
        <v>50</v>
      </c>
      <c r="H52" s="7">
        <v>10</v>
      </c>
      <c r="I52" s="7">
        <v>10</v>
      </c>
      <c r="J52" s="7">
        <v>20</v>
      </c>
      <c r="K52" s="7">
        <v>4</v>
      </c>
      <c r="L52" s="7">
        <v>6.11</v>
      </c>
      <c r="M52" s="34">
        <f>SUM(F52:L52)</f>
        <v>154.11000000000001</v>
      </c>
      <c r="N52" s="7">
        <v>8.58</v>
      </c>
      <c r="O52" s="7">
        <v>26.96</v>
      </c>
      <c r="P52" s="7">
        <v>15.34</v>
      </c>
      <c r="Q52" s="2">
        <f>SUM(M52:P52)</f>
        <v>204.99000000000004</v>
      </c>
    </row>
    <row r="53" spans="1:17" x14ac:dyDescent="0.25">
      <c r="A53"/>
      <c r="B53"/>
      <c r="C53"/>
      <c r="E53" s="49"/>
      <c r="F53" s="7"/>
      <c r="G53" s="7"/>
      <c r="H53" s="7"/>
      <c r="I53" s="7"/>
      <c r="J53" s="7"/>
      <c r="K53" s="7"/>
      <c r="L53" s="7"/>
      <c r="M53" s="34"/>
      <c r="N53" s="7"/>
      <c r="O53" s="7"/>
      <c r="P53" s="7"/>
      <c r="Q53" s="2"/>
    </row>
    <row r="54" spans="1:17" x14ac:dyDescent="0.25">
      <c r="A54" t="s">
        <v>79</v>
      </c>
      <c r="B54" s="50">
        <v>9001</v>
      </c>
      <c r="C54" t="s">
        <v>302</v>
      </c>
      <c r="D54" s="5" t="s">
        <v>85</v>
      </c>
      <c r="E54" s="49">
        <v>42500</v>
      </c>
      <c r="F54" s="7">
        <v>207.9</v>
      </c>
      <c r="G54" s="7">
        <v>125</v>
      </c>
      <c r="H54" s="7">
        <v>10</v>
      </c>
      <c r="I54" s="7">
        <v>30</v>
      </c>
      <c r="J54" s="7">
        <v>60</v>
      </c>
      <c r="K54" s="7">
        <v>4</v>
      </c>
      <c r="L54" s="7">
        <v>6.11</v>
      </c>
      <c r="M54" s="34">
        <f>SUM(F54:L54)</f>
        <v>443.01</v>
      </c>
      <c r="N54" s="7">
        <v>1.84</v>
      </c>
      <c r="O54" s="7">
        <v>26.96</v>
      </c>
      <c r="P54" s="7">
        <v>15.34</v>
      </c>
      <c r="Q54" s="2">
        <f>SUM(M54:P54)</f>
        <v>487.14999999999992</v>
      </c>
    </row>
    <row r="55" spans="1:17" x14ac:dyDescent="0.25">
      <c r="A55"/>
      <c r="B55"/>
      <c r="C55"/>
      <c r="E55" s="49"/>
      <c r="F55" s="7"/>
      <c r="G55" s="7"/>
      <c r="H55" s="7"/>
      <c r="I55" s="7"/>
      <c r="J55" s="7"/>
      <c r="K55" s="7"/>
      <c r="L55" s="7"/>
      <c r="M55" s="34"/>
      <c r="N55" s="7"/>
      <c r="O55" s="7"/>
      <c r="P55" s="7"/>
      <c r="Q55" s="2"/>
    </row>
    <row r="56" spans="1:17" x14ac:dyDescent="0.25">
      <c r="A56" t="s">
        <v>64</v>
      </c>
      <c r="B56">
        <v>20001</v>
      </c>
      <c r="C56" t="s">
        <v>302</v>
      </c>
      <c r="D56" s="5" t="s">
        <v>73</v>
      </c>
      <c r="E56" s="49">
        <v>42500</v>
      </c>
      <c r="F56" s="7">
        <v>162</v>
      </c>
      <c r="G56" s="7">
        <v>125</v>
      </c>
      <c r="H56" s="7">
        <v>10</v>
      </c>
      <c r="I56" s="7">
        <v>30</v>
      </c>
      <c r="J56" s="7">
        <v>60</v>
      </c>
      <c r="K56" s="7">
        <v>4</v>
      </c>
      <c r="L56" s="7">
        <v>6.11</v>
      </c>
      <c r="M56" s="34">
        <f>SUM(F56:L56)</f>
        <v>397.11</v>
      </c>
      <c r="N56" s="7">
        <v>22.06</v>
      </c>
      <c r="O56" s="7">
        <v>26.96</v>
      </c>
      <c r="P56" s="7">
        <v>15.34</v>
      </c>
      <c r="Q56" s="2">
        <f>SUM(M56:P56)</f>
        <v>461.46999999999997</v>
      </c>
    </row>
    <row r="57" spans="1:17" x14ac:dyDescent="0.25">
      <c r="A57"/>
      <c r="B57"/>
      <c r="C57"/>
      <c r="E57" s="49"/>
      <c r="F57" s="7"/>
      <c r="G57" s="7"/>
      <c r="H57" s="7"/>
      <c r="I57" s="7"/>
      <c r="J57" s="7"/>
      <c r="K57" s="7"/>
      <c r="L57" s="7"/>
      <c r="M57" s="34"/>
      <c r="N57" s="7"/>
      <c r="O57" s="7"/>
      <c r="P57" s="7"/>
      <c r="Q57" s="2"/>
    </row>
    <row r="58" spans="1:17" x14ac:dyDescent="0.25">
      <c r="A58" t="s">
        <v>313</v>
      </c>
      <c r="B58">
        <v>9001</v>
      </c>
      <c r="C58">
        <v>15</v>
      </c>
      <c r="D58" s="5" t="s">
        <v>314</v>
      </c>
      <c r="E58" s="49">
        <v>42531</v>
      </c>
      <c r="F58" s="7">
        <v>117.45</v>
      </c>
      <c r="G58" s="7">
        <v>50</v>
      </c>
      <c r="H58" s="7">
        <v>10</v>
      </c>
      <c r="I58" s="7">
        <v>10</v>
      </c>
      <c r="J58" s="7">
        <v>20</v>
      </c>
      <c r="K58" s="7">
        <v>4</v>
      </c>
      <c r="L58" s="7">
        <v>6.74</v>
      </c>
      <c r="M58" s="34">
        <f>SUM(F58:L58)</f>
        <v>218.19</v>
      </c>
      <c r="N58" s="7"/>
      <c r="O58" s="7">
        <v>0</v>
      </c>
      <c r="P58" s="7">
        <v>0</v>
      </c>
      <c r="Q58" s="2">
        <f>SUM(M58:P58)</f>
        <v>218.19</v>
      </c>
    </row>
    <row r="59" spans="1:17" x14ac:dyDescent="0.25">
      <c r="A59"/>
      <c r="B59"/>
      <c r="C59"/>
      <c r="E59" s="49"/>
      <c r="F59" s="7"/>
      <c r="G59" s="7"/>
      <c r="H59" s="7"/>
      <c r="I59" s="7"/>
      <c r="J59" s="7"/>
      <c r="K59" s="7"/>
      <c r="L59" s="7"/>
      <c r="M59" s="34"/>
      <c r="N59" s="7"/>
      <c r="O59" s="7"/>
      <c r="P59" s="7"/>
      <c r="Q59" s="2"/>
    </row>
    <row r="60" spans="1:17" x14ac:dyDescent="0.25">
      <c r="A60" t="s">
        <v>315</v>
      </c>
      <c r="B60">
        <v>9001</v>
      </c>
      <c r="C60" t="s">
        <v>302</v>
      </c>
      <c r="D60" s="5" t="s">
        <v>316</v>
      </c>
      <c r="E60" s="49">
        <v>42592</v>
      </c>
      <c r="F60" s="7">
        <v>13.78</v>
      </c>
      <c r="G60" s="7">
        <v>125</v>
      </c>
      <c r="H60" s="7">
        <v>10</v>
      </c>
      <c r="I60" s="7">
        <v>30</v>
      </c>
      <c r="J60" s="7">
        <v>60</v>
      </c>
      <c r="K60" s="7">
        <v>4</v>
      </c>
      <c r="L60" s="7">
        <v>6.11</v>
      </c>
      <c r="M60" s="34">
        <f>SUM(F60:L60)</f>
        <v>248.89000000000001</v>
      </c>
      <c r="N60" s="7">
        <v>1.84</v>
      </c>
      <c r="O60" s="7">
        <v>40.44</v>
      </c>
      <c r="P60" s="7">
        <v>15.34</v>
      </c>
      <c r="Q60" s="2">
        <f>SUM(M60:P60)</f>
        <v>306.51</v>
      </c>
    </row>
    <row r="61" spans="1:17" x14ac:dyDescent="0.25">
      <c r="A61"/>
      <c r="B61"/>
      <c r="C61"/>
      <c r="E61" s="49"/>
      <c r="F61" s="7"/>
      <c r="G61" s="7"/>
      <c r="H61" s="7"/>
      <c r="I61" s="7"/>
      <c r="J61" s="7"/>
      <c r="K61" s="7"/>
      <c r="L61" s="7"/>
      <c r="M61" s="34"/>
      <c r="N61" s="7"/>
      <c r="O61" s="7"/>
      <c r="P61" s="7"/>
      <c r="Q61" s="2"/>
    </row>
    <row r="62" spans="1:17" x14ac:dyDescent="0.25">
      <c r="A62" t="s">
        <v>18</v>
      </c>
      <c r="B62">
        <v>9001</v>
      </c>
      <c r="C62">
        <v>2015</v>
      </c>
      <c r="D62" s="5" t="s">
        <v>317</v>
      </c>
      <c r="E62" s="49">
        <v>42622</v>
      </c>
      <c r="F62" s="7">
        <v>79.2</v>
      </c>
      <c r="G62" s="7">
        <v>50</v>
      </c>
      <c r="H62" s="7">
        <v>10</v>
      </c>
      <c r="I62" s="7">
        <v>10</v>
      </c>
      <c r="J62" s="7">
        <v>20</v>
      </c>
      <c r="K62" s="7">
        <v>4</v>
      </c>
      <c r="L62" s="7">
        <v>6.74</v>
      </c>
      <c r="M62" s="34">
        <f>SUM(F62:L62)</f>
        <v>179.94</v>
      </c>
      <c r="N62" s="7"/>
      <c r="O62" s="7">
        <v>0</v>
      </c>
      <c r="P62" s="7">
        <v>0</v>
      </c>
      <c r="Q62" s="2">
        <f>SUM(M62:P62)</f>
        <v>179.94</v>
      </c>
    </row>
    <row r="63" spans="1:17" x14ac:dyDescent="0.25">
      <c r="A63"/>
      <c r="B63"/>
      <c r="C63"/>
      <c r="E63" s="49"/>
      <c r="F63" s="7"/>
      <c r="G63" s="7"/>
      <c r="H63" s="7"/>
      <c r="I63" s="7"/>
      <c r="J63" s="7"/>
      <c r="K63" s="7"/>
      <c r="L63" s="7"/>
      <c r="M63" s="34"/>
      <c r="N63" s="7"/>
      <c r="O63" s="7"/>
      <c r="P63" s="7"/>
      <c r="Q63" s="2"/>
    </row>
    <row r="64" spans="1:17" x14ac:dyDescent="0.25">
      <c r="A64" t="s">
        <v>318</v>
      </c>
      <c r="B64">
        <v>10001</v>
      </c>
      <c r="C64">
        <v>2015</v>
      </c>
      <c r="D64" s="5" t="s">
        <v>319</v>
      </c>
      <c r="E64" s="49">
        <v>42622</v>
      </c>
      <c r="F64" s="7">
        <v>205.2</v>
      </c>
      <c r="G64" s="7">
        <v>50</v>
      </c>
      <c r="H64" s="7">
        <v>10</v>
      </c>
      <c r="I64" s="7">
        <v>10</v>
      </c>
      <c r="J64" s="7">
        <v>20</v>
      </c>
      <c r="K64" s="7">
        <v>4</v>
      </c>
      <c r="L64" s="7">
        <v>6.74</v>
      </c>
      <c r="M64" s="34">
        <f>SUM(F64:L64)</f>
        <v>305.94</v>
      </c>
      <c r="N64" s="7">
        <v>0</v>
      </c>
      <c r="O64" s="7">
        <v>0</v>
      </c>
      <c r="P64" s="7">
        <v>0</v>
      </c>
      <c r="Q64" s="2">
        <f>SUM(M64:P64)</f>
        <v>305.94</v>
      </c>
    </row>
    <row r="65" spans="1:18" x14ac:dyDescent="0.25">
      <c r="A65"/>
      <c r="B65"/>
      <c r="C65" s="5"/>
      <c r="F65" s="7"/>
      <c r="G65" s="7"/>
      <c r="H65" s="7"/>
      <c r="I65" s="7"/>
      <c r="J65" s="7"/>
      <c r="K65" s="7"/>
      <c r="L65" s="7"/>
      <c r="M65" s="34"/>
      <c r="N65" s="7"/>
      <c r="O65" s="7"/>
      <c r="P65" s="7"/>
      <c r="Q65" s="2"/>
    </row>
    <row r="66" spans="1:18" x14ac:dyDescent="0.25">
      <c r="A66" t="s">
        <v>158</v>
      </c>
      <c r="B66">
        <v>11003</v>
      </c>
      <c r="C66" t="s">
        <v>285</v>
      </c>
      <c r="D66" s="5" t="s">
        <v>159</v>
      </c>
      <c r="E66" s="49">
        <v>42622</v>
      </c>
      <c r="F66" s="7">
        <v>130.19999999999999</v>
      </c>
      <c r="G66" s="7">
        <v>125</v>
      </c>
      <c r="H66" s="7">
        <v>10</v>
      </c>
      <c r="I66" s="7">
        <v>20</v>
      </c>
      <c r="J66" s="7">
        <v>40</v>
      </c>
      <c r="K66" s="7">
        <v>4</v>
      </c>
      <c r="L66" s="7">
        <v>6.49</v>
      </c>
      <c r="M66" s="34">
        <f>SUM(F66:L66)</f>
        <v>335.69</v>
      </c>
      <c r="N66" s="7">
        <v>0</v>
      </c>
      <c r="O66" s="7">
        <v>0</v>
      </c>
      <c r="P66" s="7">
        <v>0</v>
      </c>
      <c r="Q66" s="2">
        <f>SUM(M66:P66)</f>
        <v>335.69</v>
      </c>
    </row>
    <row r="67" spans="1:18" x14ac:dyDescent="0.25">
      <c r="A67"/>
      <c r="B67"/>
      <c r="C67"/>
      <c r="E67" s="49"/>
      <c r="F67" s="7"/>
      <c r="G67" s="7"/>
      <c r="H67" s="7"/>
      <c r="I67" s="7"/>
      <c r="J67" s="7"/>
      <c r="K67" s="7"/>
      <c r="L67" s="7"/>
      <c r="M67" s="34"/>
      <c r="N67" s="7"/>
      <c r="O67" s="7"/>
      <c r="P67" s="7"/>
      <c r="Q67" s="2"/>
    </row>
    <row r="68" spans="1:18" x14ac:dyDescent="0.25">
      <c r="A68"/>
      <c r="B68"/>
      <c r="C68"/>
      <c r="E68" s="49"/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34">
        <f>SUM(F68:L68)</f>
        <v>0</v>
      </c>
      <c r="N68" s="7">
        <v>0</v>
      </c>
      <c r="O68" s="7">
        <v>0</v>
      </c>
      <c r="P68" s="7">
        <v>0</v>
      </c>
      <c r="Q68" s="2">
        <f>SUM(M68:P68)</f>
        <v>0</v>
      </c>
    </row>
    <row r="69" spans="1:18" x14ac:dyDescent="0.25">
      <c r="A69"/>
      <c r="B69"/>
      <c r="C69"/>
      <c r="E69" s="49"/>
      <c r="F69" s="7"/>
      <c r="G69" s="7"/>
      <c r="H69" s="7"/>
      <c r="I69" s="7"/>
      <c r="J69" s="7"/>
      <c r="K69" s="7"/>
      <c r="L69" s="7"/>
      <c r="M69" s="34"/>
      <c r="N69" s="7"/>
      <c r="O69" s="7"/>
      <c r="P69" s="7"/>
      <c r="Q69" s="2"/>
      <c r="R69" s="47"/>
    </row>
    <row r="70" spans="1:18" x14ac:dyDescent="0.25">
      <c r="A70"/>
      <c r="B70"/>
      <c r="C70"/>
      <c r="E70" s="49"/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34">
        <f>SUM(F70:L70)</f>
        <v>0</v>
      </c>
      <c r="N70" s="7">
        <v>0</v>
      </c>
      <c r="O70" s="7">
        <v>0</v>
      </c>
      <c r="P70" s="7">
        <v>0</v>
      </c>
      <c r="Q70" s="2">
        <f>SUM(M70:P70)</f>
        <v>0</v>
      </c>
    </row>
    <row r="71" spans="1:18" x14ac:dyDescent="0.25">
      <c r="A71"/>
      <c r="B71"/>
      <c r="C71"/>
      <c r="E71" s="49"/>
      <c r="F71" s="7"/>
      <c r="G71" s="7"/>
      <c r="H71" s="7"/>
      <c r="I71" s="7"/>
      <c r="J71" s="7"/>
      <c r="K71" s="7"/>
      <c r="L71" s="7"/>
      <c r="M71" s="34"/>
      <c r="N71" s="7"/>
      <c r="O71" s="7"/>
      <c r="P71" s="7"/>
      <c r="Q71" s="2"/>
    </row>
    <row r="72" spans="1:18" x14ac:dyDescent="0.25">
      <c r="A72"/>
      <c r="B72"/>
      <c r="C72"/>
      <c r="E72" s="49"/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34">
        <f>SUM(F72:L72)</f>
        <v>0</v>
      </c>
      <c r="N72" s="7">
        <v>0</v>
      </c>
      <c r="O72" s="7">
        <v>0</v>
      </c>
      <c r="P72" s="7">
        <v>0</v>
      </c>
      <c r="Q72" s="2">
        <f>SUM(M72:P72)</f>
        <v>0</v>
      </c>
    </row>
    <row r="73" spans="1:18" x14ac:dyDescent="0.25">
      <c r="A73"/>
      <c r="B73"/>
      <c r="C73" s="5"/>
      <c r="F73" s="7"/>
      <c r="G73" s="7"/>
      <c r="H73" s="7"/>
      <c r="I73" s="7"/>
      <c r="J73" s="7"/>
      <c r="K73" s="7"/>
      <c r="L73" s="7"/>
      <c r="M73" s="34"/>
      <c r="N73" s="7"/>
      <c r="O73" s="7"/>
      <c r="P73" s="7"/>
      <c r="Q73" s="2"/>
    </row>
    <row r="74" spans="1:18" x14ac:dyDescent="0.25">
      <c r="A74"/>
      <c r="B74"/>
      <c r="C74" s="5"/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34">
        <f>SUM(F74:L74)</f>
        <v>0</v>
      </c>
      <c r="N74" s="7">
        <v>0</v>
      </c>
      <c r="O74" s="7">
        <v>0</v>
      </c>
      <c r="P74" s="7">
        <v>0</v>
      </c>
      <c r="Q74" s="37">
        <f>SUM(M74:P74)</f>
        <v>0</v>
      </c>
    </row>
    <row r="75" spans="1:18" x14ac:dyDescent="0.25">
      <c r="A75"/>
      <c r="B75"/>
      <c r="C75" s="5"/>
      <c r="F75" s="7"/>
      <c r="G75" s="7"/>
      <c r="H75" s="7"/>
      <c r="I75" s="7"/>
      <c r="J75" s="7"/>
      <c r="K75" s="7"/>
      <c r="L75" s="7"/>
      <c r="M75" s="34"/>
      <c r="N75" s="7"/>
      <c r="O75" s="7"/>
      <c r="P75" s="7"/>
      <c r="Q75" s="37"/>
    </row>
    <row r="76" spans="1:18" x14ac:dyDescent="0.25">
      <c r="A76"/>
      <c r="B76"/>
      <c r="C76" s="5"/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34">
        <f>SUM(F76:L76)</f>
        <v>0</v>
      </c>
      <c r="N76" s="7">
        <v>0</v>
      </c>
      <c r="O76" s="7">
        <v>0</v>
      </c>
      <c r="P76" s="7">
        <v>0</v>
      </c>
      <c r="Q76" s="37">
        <f>SUM(M76:P76)</f>
        <v>0</v>
      </c>
    </row>
    <row r="77" spans="1:18" x14ac:dyDescent="0.25">
      <c r="A77"/>
      <c r="B77"/>
      <c r="C77" s="5"/>
      <c r="F77" s="7"/>
      <c r="G77" s="7"/>
      <c r="H77" s="7"/>
      <c r="I77" s="7"/>
      <c r="J77" s="7"/>
      <c r="K77" s="7"/>
      <c r="L77" s="7"/>
      <c r="M77" s="34"/>
      <c r="N77" s="7"/>
      <c r="O77" s="7"/>
      <c r="P77" s="7"/>
      <c r="Q77" s="37"/>
    </row>
    <row r="78" spans="1:18" x14ac:dyDescent="0.25">
      <c r="F78" s="7"/>
      <c r="G78" s="7"/>
      <c r="H78" s="7"/>
      <c r="I78" s="7"/>
      <c r="J78" s="7"/>
      <c r="K78" s="7"/>
      <c r="L78" s="7"/>
      <c r="M78" s="34"/>
      <c r="N78" s="7"/>
      <c r="O78" s="7"/>
      <c r="P78" s="7"/>
      <c r="Q78" s="2"/>
    </row>
    <row r="79" spans="1:18" x14ac:dyDescent="0.25"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4"/>
    </row>
    <row r="80" spans="1:18" ht="15" x14ac:dyDescent="0.4"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25">
        <v>0</v>
      </c>
      <c r="O80" s="25">
        <v>0</v>
      </c>
      <c r="P80" s="25">
        <v>0</v>
      </c>
      <c r="Q80" s="8"/>
    </row>
    <row r="81" spans="1:19" x14ac:dyDescent="0.25">
      <c r="F81" s="2">
        <f t="shared" ref="F81:Q81" si="0">SUM(F6:F80)</f>
        <v>3707.6600000000003</v>
      </c>
      <c r="G81" s="2">
        <f t="shared" si="0"/>
        <v>2275</v>
      </c>
      <c r="H81" s="2">
        <f t="shared" si="0"/>
        <v>310</v>
      </c>
      <c r="I81" s="2">
        <f t="shared" si="0"/>
        <v>450</v>
      </c>
      <c r="J81" s="2">
        <f t="shared" si="0"/>
        <v>900</v>
      </c>
      <c r="K81" s="2">
        <f t="shared" si="0"/>
        <v>124</v>
      </c>
      <c r="L81" s="2">
        <f t="shared" si="0"/>
        <v>166.43000000000004</v>
      </c>
      <c r="M81" s="28">
        <f t="shared" si="0"/>
        <v>7933.0899999999992</v>
      </c>
      <c r="N81" s="2">
        <f t="shared" si="0"/>
        <v>38</v>
      </c>
      <c r="O81" s="2">
        <f t="shared" si="0"/>
        <v>155.02000000000001</v>
      </c>
      <c r="P81" s="2">
        <f t="shared" si="0"/>
        <v>76.7</v>
      </c>
      <c r="Q81" s="27">
        <f t="shared" si="0"/>
        <v>8202.81</v>
      </c>
    </row>
    <row r="82" spans="1:19" x14ac:dyDescent="0.25">
      <c r="R82" s="12"/>
      <c r="S82" s="13"/>
    </row>
    <row r="83" spans="1:19" x14ac:dyDescent="0.25">
      <c r="R83" s="13"/>
      <c r="S83" s="14"/>
    </row>
    <row r="86" spans="1:19" x14ac:dyDescent="0.25">
      <c r="A86" s="32"/>
    </row>
    <row r="87" spans="1:19" x14ac:dyDescent="0.25">
      <c r="A87" s="32"/>
    </row>
    <row r="88" spans="1:19" x14ac:dyDescent="0.25">
      <c r="A88" s="31"/>
    </row>
    <row r="89" spans="1:19" x14ac:dyDescent="0.25">
      <c r="C89" s="29" t="s">
        <v>283</v>
      </c>
      <c r="D89" s="5" t="s">
        <v>280</v>
      </c>
    </row>
    <row r="90" spans="1:19" x14ac:dyDescent="0.25">
      <c r="D90" s="5" t="s">
        <v>281</v>
      </c>
      <c r="F90" s="41">
        <v>-60.68</v>
      </c>
    </row>
    <row r="91" spans="1:19" x14ac:dyDescent="0.25">
      <c r="D91" s="5" t="s">
        <v>282</v>
      </c>
      <c r="F91" s="41">
        <v>-222.42</v>
      </c>
    </row>
    <row r="92" spans="1:19" x14ac:dyDescent="0.25">
      <c r="C92" s="29" t="s">
        <v>289</v>
      </c>
      <c r="D92" s="5" t="s">
        <v>287</v>
      </c>
      <c r="F92" s="46">
        <v>-168.75</v>
      </c>
    </row>
    <row r="93" spans="1:19" x14ac:dyDescent="0.25">
      <c r="D93" s="5" t="s">
        <v>288</v>
      </c>
      <c r="F93" s="46"/>
    </row>
    <row r="94" spans="1:19" ht="15" x14ac:dyDescent="0.4">
      <c r="C94" s="29" t="s">
        <v>289</v>
      </c>
      <c r="D94" s="5" t="s">
        <v>290</v>
      </c>
      <c r="E94" s="49"/>
      <c r="F94" s="48">
        <v>-195.46</v>
      </c>
    </row>
    <row r="95" spans="1:19" x14ac:dyDescent="0.25">
      <c r="D95" s="5" t="s">
        <v>291</v>
      </c>
      <c r="E95" s="49"/>
      <c r="F95" s="46">
        <f>SUM(F90:F94)</f>
        <v>-647.30999999999995</v>
      </c>
    </row>
    <row r="96" spans="1:19" x14ac:dyDescent="0.25">
      <c r="E96" s="49"/>
    </row>
    <row r="97" spans="5:5" x14ac:dyDescent="0.25">
      <c r="E97" s="49"/>
    </row>
  </sheetData>
  <mergeCells count="1">
    <mergeCell ref="A1:Q2"/>
  </mergeCells>
  <pageMargins left="0.25" right="0.25" top="0.75" bottom="0.75" header="0.3" footer="0.3"/>
  <pageSetup paperSize="5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S115"/>
  <sheetViews>
    <sheetView zoomScale="90" zoomScaleNormal="90" workbookViewId="0">
      <pane ySplit="4" topLeftCell="A44" activePane="bottomLeft" state="frozen"/>
      <selection pane="bottomLeft" activeCell="K118" sqref="K118"/>
    </sheetView>
  </sheetViews>
  <sheetFormatPr defaultRowHeight="13.2" x14ac:dyDescent="0.25"/>
  <cols>
    <col min="1" max="1" width="10.33203125" style="5" customWidth="1"/>
    <col min="2" max="2" width="6.77734375" style="29" customWidth="1"/>
    <col min="3" max="3" width="9.88671875" style="29" customWidth="1"/>
    <col min="4" max="4" width="21.77734375" style="5" customWidth="1"/>
    <col min="5" max="5" width="9.109375" style="26" customWidth="1"/>
    <col min="6" max="6" width="13" customWidth="1"/>
    <col min="7" max="7" width="10.88671875" customWidth="1"/>
    <col min="8" max="8" width="10" customWidth="1"/>
    <col min="9" max="9" width="9.109375" customWidth="1"/>
    <col min="10" max="10" width="10.77734375" customWidth="1"/>
    <col min="11" max="11" width="12.77734375" customWidth="1"/>
    <col min="12" max="12" width="8.77734375" customWidth="1"/>
    <col min="13" max="13" width="11" customWidth="1"/>
    <col min="14" max="14" width="9.6640625" customWidth="1"/>
    <col min="15" max="16" width="10.109375" customWidth="1"/>
    <col min="17" max="17" width="12.77734375" customWidth="1"/>
    <col min="18" max="18" width="9.88671875" bestFit="1" customWidth="1"/>
  </cols>
  <sheetData>
    <row r="1" spans="1:19" ht="15.6" x14ac:dyDescent="0.3">
      <c r="A1" s="202" t="s">
        <v>215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11"/>
      <c r="S1" s="11"/>
    </row>
    <row r="2" spans="1:19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1:19" x14ac:dyDescent="0.25">
      <c r="A4" s="6" t="s">
        <v>10</v>
      </c>
      <c r="B4" s="35" t="s">
        <v>11</v>
      </c>
      <c r="C4" s="35" t="s">
        <v>208</v>
      </c>
      <c r="D4" s="6" t="s">
        <v>1</v>
      </c>
      <c r="E4" s="42" t="s">
        <v>2</v>
      </c>
      <c r="F4" s="6" t="s">
        <v>12</v>
      </c>
      <c r="G4" s="6" t="s">
        <v>3</v>
      </c>
      <c r="H4" s="6" t="s">
        <v>13</v>
      </c>
      <c r="I4" s="6" t="s">
        <v>4</v>
      </c>
      <c r="J4" s="6" t="s">
        <v>5</v>
      </c>
      <c r="K4" s="6" t="s">
        <v>14</v>
      </c>
      <c r="L4" s="6" t="s">
        <v>67</v>
      </c>
      <c r="M4" s="6" t="s">
        <v>56</v>
      </c>
      <c r="N4" s="6" t="s">
        <v>50</v>
      </c>
      <c r="O4" s="6" t="s">
        <v>52</v>
      </c>
      <c r="P4" s="6" t="s">
        <v>51</v>
      </c>
      <c r="Q4" s="6" t="s">
        <v>6</v>
      </c>
    </row>
    <row r="6" spans="1:19" x14ac:dyDescent="0.25">
      <c r="A6" s="5" t="s">
        <v>39</v>
      </c>
      <c r="B6">
        <v>20009</v>
      </c>
      <c r="C6" s="5" t="s">
        <v>216</v>
      </c>
      <c r="D6" s="5" t="s">
        <v>43</v>
      </c>
      <c r="E6" s="26">
        <v>41961</v>
      </c>
      <c r="F6" s="34">
        <v>451.44</v>
      </c>
      <c r="G6" s="34">
        <v>100</v>
      </c>
      <c r="H6" s="34">
        <v>10</v>
      </c>
      <c r="I6" s="34">
        <v>20</v>
      </c>
      <c r="J6" s="34">
        <v>40</v>
      </c>
      <c r="K6" s="34">
        <v>4</v>
      </c>
      <c r="L6" s="34">
        <v>6.11</v>
      </c>
      <c r="M6" s="34">
        <f>SUM(F6:L6)</f>
        <v>631.55000000000007</v>
      </c>
      <c r="N6" s="7"/>
      <c r="O6" s="7"/>
      <c r="P6" s="7"/>
      <c r="Q6" s="2">
        <f>SUM(M6:P6)</f>
        <v>631.55000000000007</v>
      </c>
    </row>
    <row r="7" spans="1:19" x14ac:dyDescent="0.25">
      <c r="B7"/>
      <c r="C7" s="5"/>
      <c r="F7" s="34"/>
      <c r="G7" s="34"/>
      <c r="H7" s="34"/>
      <c r="I7" s="34"/>
      <c r="J7" s="34"/>
      <c r="K7" s="34"/>
      <c r="L7" s="34"/>
      <c r="M7" s="34"/>
      <c r="N7" s="7"/>
      <c r="O7" s="7"/>
      <c r="P7" s="7"/>
      <c r="Q7" s="2"/>
    </row>
    <row r="8" spans="1:19" x14ac:dyDescent="0.25">
      <c r="A8" s="5" t="s">
        <v>91</v>
      </c>
      <c r="B8">
        <v>23001</v>
      </c>
      <c r="C8" s="5" t="s">
        <v>216</v>
      </c>
      <c r="D8" s="5" t="s">
        <v>97</v>
      </c>
      <c r="E8" s="26">
        <v>41961</v>
      </c>
      <c r="F8" s="34">
        <v>100.8</v>
      </c>
      <c r="G8" s="34">
        <v>100</v>
      </c>
      <c r="H8" s="34">
        <v>10</v>
      </c>
      <c r="I8" s="34">
        <v>20</v>
      </c>
      <c r="J8" s="34">
        <v>40</v>
      </c>
      <c r="K8" s="34">
        <v>4</v>
      </c>
      <c r="L8" s="34">
        <v>6.11</v>
      </c>
      <c r="M8" s="34">
        <f>SUM(F8:L8)</f>
        <v>280.91000000000003</v>
      </c>
      <c r="N8" s="7">
        <v>0</v>
      </c>
      <c r="O8" s="7">
        <v>0</v>
      </c>
      <c r="P8" s="7">
        <v>0</v>
      </c>
      <c r="Q8" s="2">
        <f>SUM(M8:P8)</f>
        <v>280.91000000000003</v>
      </c>
    </row>
    <row r="9" spans="1:19" x14ac:dyDescent="0.25">
      <c r="B9"/>
      <c r="C9" s="5"/>
      <c r="F9" s="34"/>
      <c r="G9" s="34"/>
      <c r="H9" s="34"/>
      <c r="I9" s="34"/>
      <c r="J9" s="34"/>
      <c r="K9" s="34"/>
      <c r="L9" s="34"/>
      <c r="M9" s="34"/>
      <c r="N9" s="7"/>
      <c r="O9" s="7"/>
      <c r="P9" s="7"/>
      <c r="Q9" s="7"/>
    </row>
    <row r="10" spans="1:19" x14ac:dyDescent="0.25">
      <c r="A10" s="5" t="s">
        <v>92</v>
      </c>
      <c r="B10">
        <v>23001</v>
      </c>
      <c r="C10" s="5" t="s">
        <v>216</v>
      </c>
      <c r="D10" s="5" t="s">
        <v>97</v>
      </c>
      <c r="E10" s="26">
        <v>41961</v>
      </c>
      <c r="F10" s="7">
        <v>82.8</v>
      </c>
      <c r="G10" s="7">
        <v>100</v>
      </c>
      <c r="H10" s="7">
        <v>10</v>
      </c>
      <c r="I10" s="7">
        <v>20</v>
      </c>
      <c r="J10" s="7">
        <v>40</v>
      </c>
      <c r="K10" s="7">
        <v>4</v>
      </c>
      <c r="L10" s="7">
        <v>6.11</v>
      </c>
      <c r="M10" s="34">
        <f>SUM(F10:L10)</f>
        <v>262.91000000000003</v>
      </c>
      <c r="N10" s="7"/>
      <c r="O10" s="7"/>
      <c r="P10" s="7"/>
      <c r="Q10" s="2">
        <f>SUM(M10:P10)</f>
        <v>262.91000000000003</v>
      </c>
    </row>
    <row r="11" spans="1:19" x14ac:dyDescent="0.25">
      <c r="A11" s="10"/>
      <c r="B11"/>
      <c r="C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9" x14ac:dyDescent="0.25">
      <c r="A12" s="10" t="s">
        <v>58</v>
      </c>
      <c r="B12">
        <v>5001</v>
      </c>
      <c r="C12" s="5">
        <v>14</v>
      </c>
      <c r="D12" s="5" t="s">
        <v>66</v>
      </c>
      <c r="E12" s="26">
        <v>41985</v>
      </c>
      <c r="F12" s="7">
        <v>73.5</v>
      </c>
      <c r="G12" s="7">
        <v>100</v>
      </c>
      <c r="H12" s="7">
        <v>10</v>
      </c>
      <c r="I12" s="7">
        <v>10</v>
      </c>
      <c r="J12" s="7">
        <v>20</v>
      </c>
      <c r="K12" s="7">
        <v>4</v>
      </c>
      <c r="L12" s="7">
        <v>0</v>
      </c>
      <c r="M12" s="34">
        <f>SUM(F12:L12)</f>
        <v>217.5</v>
      </c>
      <c r="N12" s="7"/>
      <c r="O12" s="7"/>
      <c r="P12" s="7"/>
      <c r="Q12" s="2">
        <f>SUM(M12:P12)</f>
        <v>217.5</v>
      </c>
    </row>
    <row r="13" spans="1:19" x14ac:dyDescent="0.25">
      <c r="B13"/>
      <c r="C13" s="5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9" x14ac:dyDescent="0.25">
      <c r="A14" s="5" t="s">
        <v>217</v>
      </c>
      <c r="B14">
        <v>18001</v>
      </c>
      <c r="C14" s="5">
        <v>13</v>
      </c>
      <c r="D14" s="5" t="s">
        <v>219</v>
      </c>
      <c r="E14" s="26">
        <v>41985</v>
      </c>
      <c r="F14" s="7">
        <v>231.66</v>
      </c>
      <c r="G14" s="7">
        <v>50</v>
      </c>
      <c r="H14" s="7">
        <v>10</v>
      </c>
      <c r="I14" s="7">
        <v>10</v>
      </c>
      <c r="J14" s="7">
        <v>20</v>
      </c>
      <c r="K14" s="7">
        <v>4</v>
      </c>
      <c r="L14" s="7">
        <v>6.11</v>
      </c>
      <c r="M14" s="34">
        <f>SUM(F14:L14)</f>
        <v>331.77</v>
      </c>
      <c r="N14" s="7"/>
      <c r="O14" s="7"/>
      <c r="P14" s="7"/>
      <c r="Q14" s="2">
        <f>SUM(M14:P14)</f>
        <v>331.77</v>
      </c>
    </row>
    <row r="15" spans="1:19" x14ac:dyDescent="0.25">
      <c r="B15"/>
      <c r="C15" s="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x14ac:dyDescent="0.25">
      <c r="A16" s="5" t="s">
        <v>218</v>
      </c>
      <c r="B16">
        <v>19006</v>
      </c>
      <c r="C16" s="5">
        <v>14</v>
      </c>
      <c r="D16" s="5" t="s">
        <v>220</v>
      </c>
      <c r="E16" s="26">
        <v>41985</v>
      </c>
      <c r="F16" s="7">
        <v>80.03</v>
      </c>
      <c r="G16" s="7">
        <v>100</v>
      </c>
      <c r="H16" s="7">
        <v>10</v>
      </c>
      <c r="I16" s="7">
        <v>10</v>
      </c>
      <c r="J16" s="7">
        <v>20</v>
      </c>
      <c r="K16" s="7">
        <v>4</v>
      </c>
      <c r="L16" s="7">
        <v>0</v>
      </c>
      <c r="M16" s="34">
        <f>SUM(F16:L16)</f>
        <v>224.03</v>
      </c>
      <c r="N16" s="7"/>
      <c r="O16" s="7"/>
      <c r="P16" s="7"/>
      <c r="Q16" s="2">
        <f>SUM(M16:P16)</f>
        <v>224.03</v>
      </c>
    </row>
    <row r="17" spans="1:17" x14ac:dyDescent="0.25">
      <c r="B17"/>
      <c r="C17" s="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5" t="s">
        <v>226</v>
      </c>
      <c r="B18">
        <v>4001</v>
      </c>
      <c r="C18" s="5" t="s">
        <v>210</v>
      </c>
      <c r="D18" s="5" t="s">
        <v>227</v>
      </c>
      <c r="E18" s="26">
        <v>42018</v>
      </c>
      <c r="F18" s="7">
        <v>218.4</v>
      </c>
      <c r="G18" s="7">
        <v>75</v>
      </c>
      <c r="H18" s="7">
        <v>10</v>
      </c>
      <c r="I18" s="7">
        <v>20</v>
      </c>
      <c r="J18" s="7">
        <v>40</v>
      </c>
      <c r="K18" s="7">
        <v>4</v>
      </c>
      <c r="L18" s="7">
        <v>5.75</v>
      </c>
      <c r="M18" s="34">
        <f>SUM(F18:L18)</f>
        <v>373.15</v>
      </c>
      <c r="N18" s="7">
        <v>7.64</v>
      </c>
      <c r="O18" s="7">
        <v>12.98</v>
      </c>
      <c r="P18" s="7"/>
      <c r="Q18" s="2">
        <f>SUM(M18:P18)</f>
        <v>393.77</v>
      </c>
    </row>
    <row r="19" spans="1:17" x14ac:dyDescent="0.25">
      <c r="B19"/>
      <c r="C19" s="5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5" t="s">
        <v>196</v>
      </c>
      <c r="B20">
        <v>24001</v>
      </c>
      <c r="C20" s="5">
        <v>14</v>
      </c>
      <c r="D20" s="5" t="s">
        <v>197</v>
      </c>
      <c r="E20" s="26">
        <v>42018</v>
      </c>
      <c r="F20" s="7">
        <v>47.04</v>
      </c>
      <c r="G20" s="7">
        <v>100</v>
      </c>
      <c r="H20" s="7">
        <v>10</v>
      </c>
      <c r="I20" s="7">
        <v>10</v>
      </c>
      <c r="J20" s="7">
        <v>20</v>
      </c>
      <c r="K20" s="7">
        <v>4</v>
      </c>
      <c r="L20" s="7">
        <v>0</v>
      </c>
      <c r="M20" s="34">
        <f>SUM(F20:L20)</f>
        <v>191.04</v>
      </c>
      <c r="N20" s="7"/>
      <c r="O20" s="7"/>
      <c r="P20" s="7"/>
      <c r="Q20" s="2">
        <f>SUM(M20:P20)</f>
        <v>191.04</v>
      </c>
    </row>
    <row r="21" spans="1:17" x14ac:dyDescent="0.25">
      <c r="B21"/>
      <c r="C21" s="5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5" t="s">
        <v>228</v>
      </c>
      <c r="B22">
        <v>9001</v>
      </c>
      <c r="C22" s="5" t="s">
        <v>229</v>
      </c>
      <c r="D22" s="5" t="s">
        <v>230</v>
      </c>
      <c r="E22" s="26">
        <v>42073</v>
      </c>
      <c r="F22" s="7">
        <v>135</v>
      </c>
      <c r="G22" s="7">
        <v>0</v>
      </c>
      <c r="H22" s="7">
        <v>10</v>
      </c>
      <c r="I22" s="7">
        <v>30</v>
      </c>
      <c r="J22" s="7">
        <v>21.91</v>
      </c>
      <c r="K22" s="7">
        <v>4</v>
      </c>
      <c r="L22" s="7">
        <v>5.59</v>
      </c>
      <c r="M22" s="34">
        <f>SUM(F22:L22)</f>
        <v>206.5</v>
      </c>
      <c r="N22" s="7">
        <v>6.11</v>
      </c>
      <c r="O22" s="7">
        <v>24.44</v>
      </c>
      <c r="P22" s="7">
        <v>12.95</v>
      </c>
      <c r="Q22" s="2">
        <f>SUM(M22:P22)</f>
        <v>250</v>
      </c>
    </row>
    <row r="23" spans="1:17" x14ac:dyDescent="0.25">
      <c r="B23"/>
      <c r="C23" s="5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5" t="s">
        <v>233</v>
      </c>
      <c r="B24">
        <v>5001</v>
      </c>
      <c r="C24" s="5">
        <v>14</v>
      </c>
      <c r="D24" s="5" t="s">
        <v>236</v>
      </c>
      <c r="E24" s="26">
        <v>42073</v>
      </c>
      <c r="F24" s="7">
        <v>33.75</v>
      </c>
      <c r="G24" s="7">
        <v>100</v>
      </c>
      <c r="H24" s="7">
        <v>10</v>
      </c>
      <c r="I24" s="7">
        <v>10</v>
      </c>
      <c r="J24" s="7">
        <v>20</v>
      </c>
      <c r="K24" s="7">
        <v>4</v>
      </c>
      <c r="L24" s="7">
        <v>6.49</v>
      </c>
      <c r="M24" s="34">
        <f>SUM(F24:L24)</f>
        <v>184.24</v>
      </c>
      <c r="N24" s="7"/>
      <c r="O24" s="7"/>
      <c r="P24" s="7"/>
      <c r="Q24" s="2">
        <f>SUM(M24:P24)</f>
        <v>184.24</v>
      </c>
    </row>
    <row r="25" spans="1:17" x14ac:dyDescent="0.25">
      <c r="B25"/>
      <c r="C25" s="5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5" t="s">
        <v>26</v>
      </c>
      <c r="B26">
        <v>5001</v>
      </c>
      <c r="C26" s="5">
        <v>14</v>
      </c>
      <c r="D26" s="5" t="s">
        <v>29</v>
      </c>
      <c r="E26" s="26">
        <v>42073</v>
      </c>
      <c r="F26" s="7">
        <v>54</v>
      </c>
      <c r="G26" s="7">
        <v>100</v>
      </c>
      <c r="H26" s="7">
        <v>10</v>
      </c>
      <c r="I26" s="7">
        <v>10</v>
      </c>
      <c r="J26" s="7">
        <v>20</v>
      </c>
      <c r="K26" s="7">
        <v>4</v>
      </c>
      <c r="L26" s="7">
        <v>6.49</v>
      </c>
      <c r="M26" s="34">
        <f>SUM(F26:L26)</f>
        <v>204.49</v>
      </c>
      <c r="N26" s="7"/>
      <c r="O26" s="7"/>
      <c r="P26" s="7"/>
      <c r="Q26" s="2">
        <f>SUM(M26:P26)</f>
        <v>204.49</v>
      </c>
    </row>
    <row r="27" spans="1:17" x14ac:dyDescent="0.25">
      <c r="B27"/>
      <c r="C27" s="5"/>
      <c r="F27" s="7"/>
      <c r="G27" s="7"/>
      <c r="H27" s="7"/>
      <c r="I27" s="7"/>
      <c r="J27" s="7"/>
      <c r="K27" s="7"/>
      <c r="L27" s="7"/>
      <c r="M27" s="34"/>
      <c r="N27" s="7"/>
      <c r="O27" s="7"/>
      <c r="P27" s="7"/>
      <c r="Q27" s="2"/>
    </row>
    <row r="28" spans="1:17" x14ac:dyDescent="0.25">
      <c r="A28" s="5" t="s">
        <v>90</v>
      </c>
      <c r="B28">
        <v>9001</v>
      </c>
      <c r="C28" s="5" t="s">
        <v>216</v>
      </c>
      <c r="D28" s="5" t="s">
        <v>96</v>
      </c>
      <c r="E28" s="26">
        <v>42073</v>
      </c>
      <c r="F28" s="7">
        <v>100.8</v>
      </c>
      <c r="G28" s="7">
        <v>100</v>
      </c>
      <c r="H28" s="7">
        <v>10</v>
      </c>
      <c r="I28" s="7">
        <v>20</v>
      </c>
      <c r="J28" s="7">
        <v>40</v>
      </c>
      <c r="K28" s="7">
        <v>4</v>
      </c>
      <c r="L28" s="7">
        <v>6.11</v>
      </c>
      <c r="M28" s="34">
        <f>SUM(F28:L28)</f>
        <v>280.91000000000003</v>
      </c>
      <c r="N28" s="7"/>
      <c r="O28" s="7"/>
      <c r="P28" s="7"/>
      <c r="Q28" s="2">
        <f>SUM(M28:P28)</f>
        <v>280.91000000000003</v>
      </c>
    </row>
    <row r="29" spans="1:17" x14ac:dyDescent="0.25">
      <c r="B29"/>
      <c r="C29" s="5"/>
      <c r="F29" s="7"/>
      <c r="G29" s="7"/>
      <c r="H29" s="7"/>
      <c r="I29" s="7"/>
      <c r="J29" s="7"/>
      <c r="K29" s="7"/>
      <c r="L29" s="7"/>
      <c r="M29" s="34"/>
      <c r="N29" s="7"/>
      <c r="O29" s="7"/>
      <c r="P29" s="7"/>
      <c r="Q29" s="2"/>
    </row>
    <row r="30" spans="1:17" x14ac:dyDescent="0.25">
      <c r="A30" s="5" t="s">
        <v>44</v>
      </c>
      <c r="B30">
        <v>14008</v>
      </c>
      <c r="C30" s="5">
        <v>14</v>
      </c>
      <c r="D30" s="5" t="s">
        <v>47</v>
      </c>
      <c r="E30" s="26">
        <v>42073</v>
      </c>
      <c r="F30" s="7">
        <v>73.5</v>
      </c>
      <c r="G30" s="7">
        <v>100</v>
      </c>
      <c r="H30" s="7">
        <v>10</v>
      </c>
      <c r="I30" s="7">
        <v>10</v>
      </c>
      <c r="J30" s="7">
        <v>20</v>
      </c>
      <c r="K30" s="7">
        <v>4</v>
      </c>
      <c r="L30" s="7">
        <v>6.49</v>
      </c>
      <c r="M30" s="34">
        <f>SUM(F30:L30)</f>
        <v>223.99</v>
      </c>
      <c r="N30" s="7"/>
      <c r="O30" s="7"/>
      <c r="P30" s="7">
        <v>0</v>
      </c>
      <c r="Q30" s="2">
        <f>SUM(M30:P30)</f>
        <v>223.99</v>
      </c>
    </row>
    <row r="31" spans="1:17" x14ac:dyDescent="0.25">
      <c r="B31"/>
      <c r="C31" s="5"/>
      <c r="F31" s="7"/>
      <c r="G31" s="7"/>
      <c r="H31" s="7"/>
      <c r="I31" s="7"/>
      <c r="J31" s="7"/>
      <c r="K31" s="7"/>
      <c r="L31" s="7"/>
      <c r="M31" s="34"/>
      <c r="N31" s="7"/>
      <c r="O31" s="7"/>
      <c r="P31" s="7"/>
      <c r="Q31" s="2"/>
    </row>
    <row r="32" spans="1:17" x14ac:dyDescent="0.25">
      <c r="A32" s="5" t="s">
        <v>234</v>
      </c>
      <c r="B32">
        <v>17001</v>
      </c>
      <c r="C32" s="5">
        <v>14</v>
      </c>
      <c r="D32" s="5" t="s">
        <v>237</v>
      </c>
      <c r="E32" s="26">
        <v>42073</v>
      </c>
      <c r="F32" s="7">
        <v>69.3</v>
      </c>
      <c r="G32" s="7">
        <v>100</v>
      </c>
      <c r="H32" s="7">
        <v>10</v>
      </c>
      <c r="I32" s="7">
        <v>10</v>
      </c>
      <c r="J32" s="7">
        <v>20</v>
      </c>
      <c r="K32" s="7">
        <v>4</v>
      </c>
      <c r="L32" s="7">
        <v>6.49</v>
      </c>
      <c r="M32" s="34">
        <f>SUM(F32:L32)</f>
        <v>219.79000000000002</v>
      </c>
      <c r="N32" s="7"/>
      <c r="O32" s="7"/>
      <c r="P32" s="7"/>
      <c r="Q32" s="2">
        <f>SUM(M32:P32)</f>
        <v>219.79000000000002</v>
      </c>
    </row>
    <row r="33" spans="1:17" x14ac:dyDescent="0.25">
      <c r="B33"/>
      <c r="C33" s="5"/>
      <c r="F33" s="7"/>
      <c r="G33" s="7"/>
      <c r="H33" s="7"/>
      <c r="I33" s="7"/>
      <c r="J33" s="7"/>
      <c r="K33" s="7"/>
      <c r="L33" s="7"/>
      <c r="M33" s="34"/>
      <c r="N33" s="7"/>
      <c r="O33" s="7"/>
      <c r="P33" s="7"/>
      <c r="Q33" s="2"/>
    </row>
    <row r="34" spans="1:17" x14ac:dyDescent="0.25">
      <c r="A34" s="5" t="s">
        <v>235</v>
      </c>
      <c r="B34">
        <v>18001</v>
      </c>
      <c r="C34" s="5" t="s">
        <v>210</v>
      </c>
      <c r="D34" s="5" t="s">
        <v>238</v>
      </c>
      <c r="E34" s="26">
        <v>42073</v>
      </c>
      <c r="F34" s="7">
        <v>136.5</v>
      </c>
      <c r="G34" s="7">
        <v>75</v>
      </c>
      <c r="H34" s="7">
        <v>10</v>
      </c>
      <c r="I34" s="7">
        <v>20</v>
      </c>
      <c r="J34" s="7">
        <v>40</v>
      </c>
      <c r="K34" s="7">
        <v>4</v>
      </c>
      <c r="L34" s="7">
        <v>5.75</v>
      </c>
      <c r="M34" s="34">
        <f>SUM(F34:L34)</f>
        <v>291.25</v>
      </c>
      <c r="N34" s="7">
        <v>7.64</v>
      </c>
      <c r="O34" s="7">
        <v>12.98</v>
      </c>
      <c r="P34" s="7">
        <v>34.82</v>
      </c>
      <c r="Q34" s="2">
        <f>SUM(M34:P34)</f>
        <v>346.69</v>
      </c>
    </row>
    <row r="35" spans="1:17" x14ac:dyDescent="0.25">
      <c r="B35"/>
      <c r="C35" s="5"/>
      <c r="F35" s="7"/>
      <c r="G35" s="7"/>
      <c r="H35" s="7"/>
      <c r="I35" s="7"/>
      <c r="J35" s="7"/>
      <c r="K35" s="7"/>
      <c r="L35" s="7"/>
      <c r="M35" s="34"/>
      <c r="N35" s="7"/>
      <c r="O35" s="7"/>
      <c r="P35" s="7"/>
      <c r="Q35" s="2"/>
    </row>
    <row r="36" spans="1:17" x14ac:dyDescent="0.25">
      <c r="A36" s="5" t="s">
        <v>109</v>
      </c>
      <c r="B36">
        <v>20004</v>
      </c>
      <c r="C36" s="5">
        <v>14</v>
      </c>
      <c r="D36" s="5" t="s">
        <v>110</v>
      </c>
      <c r="E36" s="26">
        <v>42073</v>
      </c>
      <c r="F36" s="7">
        <v>72</v>
      </c>
      <c r="G36" s="7">
        <v>100</v>
      </c>
      <c r="H36" s="7">
        <v>10</v>
      </c>
      <c r="I36" s="7">
        <v>10</v>
      </c>
      <c r="J36" s="7">
        <v>20</v>
      </c>
      <c r="K36" s="7">
        <v>4</v>
      </c>
      <c r="L36" s="7">
        <v>6.49</v>
      </c>
      <c r="M36" s="34">
        <f>SUM(F36:L36)</f>
        <v>222.49</v>
      </c>
      <c r="N36" s="7"/>
      <c r="O36" s="7"/>
      <c r="P36" s="7"/>
      <c r="Q36" s="2">
        <f>SUM(M36:P36)</f>
        <v>222.49</v>
      </c>
    </row>
    <row r="37" spans="1:17" x14ac:dyDescent="0.25">
      <c r="A37"/>
      <c r="B37"/>
      <c r="C37" s="5"/>
      <c r="F37" s="7"/>
      <c r="G37" s="7"/>
      <c r="H37" s="7"/>
      <c r="I37" s="7"/>
      <c r="J37" s="7"/>
      <c r="K37" s="7"/>
      <c r="L37" s="7"/>
      <c r="M37" s="34"/>
      <c r="N37" s="7"/>
      <c r="O37" s="7"/>
      <c r="P37" s="7"/>
      <c r="Q37" s="2"/>
    </row>
    <row r="38" spans="1:17" x14ac:dyDescent="0.25">
      <c r="A38" t="s">
        <v>124</v>
      </c>
      <c r="B38">
        <v>9001</v>
      </c>
      <c r="C38" s="5">
        <v>14</v>
      </c>
      <c r="D38" s="5" t="s">
        <v>128</v>
      </c>
      <c r="E38" s="26">
        <v>42117</v>
      </c>
      <c r="F38" s="7">
        <v>50.4</v>
      </c>
      <c r="G38" s="7">
        <v>100</v>
      </c>
      <c r="H38" s="7">
        <v>10</v>
      </c>
      <c r="I38" s="7">
        <v>10</v>
      </c>
      <c r="J38" s="7">
        <v>20</v>
      </c>
      <c r="K38" s="7">
        <v>4</v>
      </c>
      <c r="L38" s="7">
        <v>6.49</v>
      </c>
      <c r="M38" s="34">
        <f>SUM(F38:L38)</f>
        <v>200.89000000000001</v>
      </c>
      <c r="N38" s="7"/>
      <c r="O38" s="7"/>
      <c r="P38" s="7"/>
      <c r="Q38" s="2">
        <f>SUM(M38:P38)</f>
        <v>200.89000000000001</v>
      </c>
    </row>
    <row r="39" spans="1:17" x14ac:dyDescent="0.25">
      <c r="A39"/>
      <c r="B39"/>
      <c r="C39" s="5"/>
      <c r="F39" s="7"/>
      <c r="G39" s="7"/>
      <c r="H39" s="7"/>
      <c r="I39" s="7"/>
      <c r="J39" s="7"/>
      <c r="K39" s="7"/>
      <c r="L39" s="7"/>
      <c r="M39" s="34"/>
      <c r="N39" s="7"/>
      <c r="O39" s="7"/>
      <c r="P39" s="7"/>
      <c r="Q39" s="2"/>
    </row>
    <row r="40" spans="1:17" x14ac:dyDescent="0.25">
      <c r="A40" t="s">
        <v>239</v>
      </c>
      <c r="B40">
        <v>13001</v>
      </c>
      <c r="C40" s="5" t="s">
        <v>240</v>
      </c>
      <c r="D40" s="5" t="s">
        <v>241</v>
      </c>
      <c r="E40" s="26">
        <v>42117</v>
      </c>
      <c r="F40" s="7">
        <v>291.74</v>
      </c>
      <c r="G40" s="7">
        <v>100</v>
      </c>
      <c r="H40" s="7">
        <v>10</v>
      </c>
      <c r="I40" s="7">
        <v>20</v>
      </c>
      <c r="J40" s="7">
        <v>40</v>
      </c>
      <c r="K40" s="7">
        <v>4</v>
      </c>
      <c r="L40" s="7">
        <v>6.11</v>
      </c>
      <c r="M40" s="34">
        <f>SUM(F40:L40)</f>
        <v>471.85</v>
      </c>
      <c r="N40" s="7"/>
      <c r="O40" s="7"/>
      <c r="P40" s="7"/>
      <c r="Q40" s="2">
        <f>SUM(M40:P40)</f>
        <v>471.85</v>
      </c>
    </row>
    <row r="41" spans="1:17" x14ac:dyDescent="0.25">
      <c r="A41"/>
      <c r="B41"/>
      <c r="C41" s="5"/>
      <c r="F41" s="7"/>
      <c r="G41" s="7"/>
      <c r="H41" s="7"/>
      <c r="I41" s="7"/>
      <c r="J41" s="7"/>
      <c r="K41" s="7"/>
      <c r="L41" s="7"/>
      <c r="M41" s="34"/>
      <c r="N41" s="7"/>
      <c r="O41" s="7"/>
      <c r="P41" s="7"/>
      <c r="Q41" s="2"/>
    </row>
    <row r="42" spans="1:17" x14ac:dyDescent="0.25">
      <c r="A42" t="s">
        <v>242</v>
      </c>
      <c r="B42">
        <v>14004</v>
      </c>
      <c r="C42" s="5" t="s">
        <v>243</v>
      </c>
      <c r="D42" s="5" t="s">
        <v>244</v>
      </c>
      <c r="E42" s="26">
        <v>42117</v>
      </c>
      <c r="F42" s="7">
        <v>126.9</v>
      </c>
      <c r="G42" s="7">
        <v>125</v>
      </c>
      <c r="H42" s="7">
        <v>10</v>
      </c>
      <c r="I42" s="7">
        <v>30</v>
      </c>
      <c r="J42" s="7">
        <v>60</v>
      </c>
      <c r="K42" s="7">
        <v>4</v>
      </c>
      <c r="L42" s="7">
        <v>5.75</v>
      </c>
      <c r="M42" s="34">
        <f>SUM(F42:L42)</f>
        <v>361.65</v>
      </c>
      <c r="N42" s="7">
        <v>1.1499999999999999</v>
      </c>
      <c r="O42" s="7">
        <v>19.47</v>
      </c>
      <c r="P42" s="7">
        <v>34.82</v>
      </c>
      <c r="Q42" s="2">
        <f>SUM(M42:P42)</f>
        <v>417.09</v>
      </c>
    </row>
    <row r="43" spans="1:17" x14ac:dyDescent="0.25">
      <c r="A43"/>
      <c r="B43"/>
      <c r="C43" s="5"/>
      <c r="F43" s="7"/>
      <c r="G43" s="7"/>
      <c r="H43" s="7"/>
      <c r="I43" s="7"/>
      <c r="J43" s="7"/>
      <c r="K43" s="7"/>
      <c r="L43" s="7"/>
      <c r="M43" s="34"/>
      <c r="N43" s="7"/>
      <c r="O43" s="7"/>
      <c r="P43" s="7"/>
      <c r="Q43" s="2"/>
    </row>
    <row r="44" spans="1:17" x14ac:dyDescent="0.25">
      <c r="A44" t="s">
        <v>245</v>
      </c>
      <c r="B44">
        <v>18002</v>
      </c>
      <c r="C44" s="5">
        <v>14</v>
      </c>
      <c r="D44" s="5" t="s">
        <v>246</v>
      </c>
      <c r="E44" s="26">
        <v>42117</v>
      </c>
      <c r="F44" s="7">
        <v>50.4</v>
      </c>
      <c r="G44" s="7">
        <v>100</v>
      </c>
      <c r="H44" s="7">
        <v>10</v>
      </c>
      <c r="I44" s="7">
        <v>10</v>
      </c>
      <c r="J44" s="7">
        <v>20</v>
      </c>
      <c r="K44" s="7">
        <v>4</v>
      </c>
      <c r="L44" s="7">
        <v>6.49</v>
      </c>
      <c r="M44" s="34">
        <f>SUM(F44:L44)</f>
        <v>200.89000000000001</v>
      </c>
      <c r="N44" s="7"/>
      <c r="O44" s="7"/>
      <c r="P44" s="7"/>
      <c r="Q44" s="2">
        <f>SUM(M44:P44)</f>
        <v>200.89000000000001</v>
      </c>
    </row>
    <row r="45" spans="1:17" x14ac:dyDescent="0.25">
      <c r="A45"/>
      <c r="B45"/>
      <c r="C45" s="5"/>
      <c r="F45" s="7"/>
      <c r="G45" s="7"/>
      <c r="H45" s="7"/>
      <c r="I45" s="7"/>
      <c r="J45" s="7"/>
      <c r="K45" s="7"/>
      <c r="L45" s="7"/>
      <c r="M45" s="34"/>
      <c r="N45" s="7"/>
      <c r="O45" s="7"/>
      <c r="P45" s="7"/>
      <c r="Q45" s="2"/>
    </row>
    <row r="46" spans="1:17" x14ac:dyDescent="0.25">
      <c r="A46" t="s">
        <v>247</v>
      </c>
      <c r="B46">
        <v>24001</v>
      </c>
      <c r="C46" s="5">
        <v>14</v>
      </c>
      <c r="D46" s="5" t="s">
        <v>248</v>
      </c>
      <c r="E46" s="26">
        <v>42117</v>
      </c>
      <c r="F46" s="7">
        <v>56.4</v>
      </c>
      <c r="G46" s="7">
        <v>100</v>
      </c>
      <c r="H46" s="7">
        <v>10</v>
      </c>
      <c r="I46" s="7">
        <v>10</v>
      </c>
      <c r="J46" s="7">
        <v>20</v>
      </c>
      <c r="K46" s="7">
        <v>4</v>
      </c>
      <c r="L46" s="7">
        <v>6.49</v>
      </c>
      <c r="M46" s="34">
        <f>SUM(F46:L46)</f>
        <v>206.89000000000001</v>
      </c>
      <c r="N46" s="7"/>
      <c r="O46" s="7"/>
      <c r="P46" s="7"/>
      <c r="Q46" s="2">
        <f>SUM(M46:P46)</f>
        <v>206.89000000000001</v>
      </c>
    </row>
    <row r="47" spans="1:17" x14ac:dyDescent="0.25">
      <c r="A47"/>
      <c r="B47"/>
      <c r="C47" s="5"/>
      <c r="F47" s="7"/>
      <c r="G47" s="7"/>
      <c r="H47" s="7"/>
      <c r="I47" s="7"/>
      <c r="J47" s="7"/>
      <c r="K47" s="7"/>
      <c r="L47" s="7"/>
      <c r="M47" s="34"/>
      <c r="N47" s="7"/>
      <c r="O47" s="7"/>
      <c r="P47" s="7"/>
      <c r="Q47" s="2"/>
    </row>
    <row r="48" spans="1:17" x14ac:dyDescent="0.25">
      <c r="A48" t="s">
        <v>249</v>
      </c>
      <c r="B48">
        <v>25007</v>
      </c>
      <c r="C48" s="5" t="s">
        <v>243</v>
      </c>
      <c r="D48" s="5" t="s">
        <v>250</v>
      </c>
      <c r="E48" s="26">
        <v>42117</v>
      </c>
      <c r="F48" s="7">
        <v>228.48</v>
      </c>
      <c r="G48" s="7">
        <v>125</v>
      </c>
      <c r="H48" s="7">
        <v>10</v>
      </c>
      <c r="I48" s="7">
        <v>30</v>
      </c>
      <c r="J48" s="7">
        <v>60</v>
      </c>
      <c r="K48" s="7">
        <v>4</v>
      </c>
      <c r="L48" s="7">
        <v>5.75</v>
      </c>
      <c r="M48" s="34">
        <f>SUM(F48:L48)</f>
        <v>463.23</v>
      </c>
      <c r="N48" s="7">
        <v>27.11</v>
      </c>
      <c r="O48" s="7">
        <v>19.47</v>
      </c>
      <c r="P48" s="7">
        <v>34.82</v>
      </c>
      <c r="Q48" s="2">
        <f>SUM(M48:P48)</f>
        <v>544.63000000000011</v>
      </c>
    </row>
    <row r="49" spans="1:17" x14ac:dyDescent="0.25">
      <c r="A49"/>
      <c r="B49"/>
      <c r="C49" s="5"/>
      <c r="F49" s="7"/>
      <c r="G49" s="7"/>
      <c r="H49" s="7"/>
      <c r="I49" s="7"/>
      <c r="J49" s="7"/>
      <c r="K49" s="7"/>
      <c r="L49" s="7"/>
      <c r="M49" s="34"/>
      <c r="N49" s="7"/>
      <c r="O49" s="7"/>
      <c r="P49" s="7"/>
      <c r="Q49" s="2"/>
    </row>
    <row r="50" spans="1:17" x14ac:dyDescent="0.25">
      <c r="A50" t="s">
        <v>251</v>
      </c>
      <c r="B50">
        <v>5001</v>
      </c>
      <c r="C50" s="5">
        <v>14</v>
      </c>
      <c r="D50" s="5" t="s">
        <v>256</v>
      </c>
      <c r="E50" s="26">
        <v>42132</v>
      </c>
      <c r="F50" s="7">
        <v>58.8</v>
      </c>
      <c r="G50" s="7">
        <v>100</v>
      </c>
      <c r="H50" s="7">
        <v>10</v>
      </c>
      <c r="I50" s="7">
        <v>10</v>
      </c>
      <c r="J50" s="7">
        <v>20</v>
      </c>
      <c r="K50" s="7">
        <v>4</v>
      </c>
      <c r="L50" s="7">
        <v>6.49</v>
      </c>
      <c r="M50" s="34">
        <f>SUM(F50:L50)</f>
        <v>209.29000000000002</v>
      </c>
      <c r="N50" s="7"/>
      <c r="O50" s="7"/>
      <c r="P50" s="7">
        <v>0</v>
      </c>
      <c r="Q50" s="2">
        <f>SUM(M50:P50)</f>
        <v>209.29000000000002</v>
      </c>
    </row>
    <row r="51" spans="1:17" x14ac:dyDescent="0.25">
      <c r="A51"/>
      <c r="B51"/>
      <c r="C51" s="5"/>
      <c r="F51" s="7"/>
      <c r="G51" s="7"/>
      <c r="H51" s="7"/>
      <c r="I51" s="7"/>
      <c r="J51" s="7"/>
      <c r="K51" s="7"/>
      <c r="L51" s="7"/>
      <c r="M51" s="34"/>
      <c r="N51" s="7"/>
      <c r="O51" s="7"/>
      <c r="P51" s="7"/>
      <c r="Q51" s="2"/>
    </row>
    <row r="52" spans="1:17" x14ac:dyDescent="0.25">
      <c r="A52" t="s">
        <v>252</v>
      </c>
      <c r="B52">
        <v>9001</v>
      </c>
      <c r="C52" s="5" t="s">
        <v>243</v>
      </c>
      <c r="D52" s="5" t="s">
        <v>257</v>
      </c>
      <c r="E52" s="26">
        <v>42132</v>
      </c>
      <c r="F52" s="7">
        <v>189</v>
      </c>
      <c r="G52" s="7">
        <v>125</v>
      </c>
      <c r="H52" s="7">
        <v>10</v>
      </c>
      <c r="I52" s="7">
        <v>30</v>
      </c>
      <c r="J52" s="7">
        <v>60</v>
      </c>
      <c r="K52" s="7">
        <v>4</v>
      </c>
      <c r="L52" s="7">
        <v>5.75</v>
      </c>
      <c r="M52" s="34">
        <f>SUM(F52:L52)</f>
        <v>423.75</v>
      </c>
      <c r="N52" s="7">
        <v>14.13</v>
      </c>
      <c r="O52" s="7">
        <v>19.47</v>
      </c>
      <c r="P52" s="7">
        <v>34.82</v>
      </c>
      <c r="Q52" s="2">
        <f>SUM(M52:P52)</f>
        <v>492.17</v>
      </c>
    </row>
    <row r="53" spans="1:17" x14ac:dyDescent="0.25">
      <c r="A53"/>
      <c r="B53"/>
      <c r="C53" s="5"/>
      <c r="F53" s="7"/>
      <c r="G53" s="7"/>
      <c r="H53" s="7"/>
      <c r="I53" s="7"/>
      <c r="J53" s="7"/>
      <c r="K53" s="7"/>
      <c r="L53" s="7"/>
      <c r="M53" s="34"/>
      <c r="N53" s="7"/>
      <c r="O53" s="7"/>
      <c r="P53" s="7"/>
      <c r="Q53" s="2"/>
    </row>
    <row r="54" spans="1:17" x14ac:dyDescent="0.25">
      <c r="A54" t="s">
        <v>253</v>
      </c>
      <c r="B54">
        <v>9001</v>
      </c>
      <c r="C54" s="5">
        <v>14</v>
      </c>
      <c r="D54" s="5" t="s">
        <v>258</v>
      </c>
      <c r="E54" s="26">
        <v>42132</v>
      </c>
      <c r="F54" s="7">
        <v>67.2</v>
      </c>
      <c r="G54" s="7">
        <v>100</v>
      </c>
      <c r="H54" s="7">
        <v>10</v>
      </c>
      <c r="I54" s="7">
        <v>10</v>
      </c>
      <c r="J54" s="7">
        <v>20</v>
      </c>
      <c r="K54" s="7">
        <v>4</v>
      </c>
      <c r="L54" s="7">
        <v>6.49</v>
      </c>
      <c r="M54" s="34">
        <f>SUM(F54:L54)</f>
        <v>217.69</v>
      </c>
      <c r="N54" s="7"/>
      <c r="O54" s="7"/>
      <c r="P54" s="7"/>
      <c r="Q54" s="2">
        <f>SUM(M54:P54)</f>
        <v>217.69</v>
      </c>
    </row>
    <row r="55" spans="1:17" x14ac:dyDescent="0.25">
      <c r="A55"/>
      <c r="B55"/>
      <c r="C55" s="5"/>
      <c r="F55" s="7"/>
      <c r="G55" s="7"/>
      <c r="H55" s="7"/>
      <c r="I55" s="7"/>
      <c r="J55" s="7"/>
      <c r="K55" s="7"/>
      <c r="L55" s="7"/>
      <c r="M55" s="34"/>
      <c r="N55" s="7"/>
      <c r="O55" s="7"/>
      <c r="P55" s="7"/>
      <c r="Q55" s="2"/>
    </row>
    <row r="56" spans="1:17" x14ac:dyDescent="0.25">
      <c r="A56" t="s">
        <v>254</v>
      </c>
      <c r="B56">
        <v>18001</v>
      </c>
      <c r="C56" s="5" t="s">
        <v>243</v>
      </c>
      <c r="D56" s="5" t="s">
        <v>259</v>
      </c>
      <c r="E56" s="26">
        <v>42132</v>
      </c>
      <c r="F56" s="7">
        <v>486.72</v>
      </c>
      <c r="G56" s="7">
        <v>125</v>
      </c>
      <c r="H56" s="7">
        <v>10</v>
      </c>
      <c r="I56" s="7">
        <v>30</v>
      </c>
      <c r="J56" s="7">
        <v>60</v>
      </c>
      <c r="K56" s="7">
        <v>4</v>
      </c>
      <c r="L56" s="7">
        <v>5.75</v>
      </c>
      <c r="M56" s="34">
        <f>SUM(F56:L56)</f>
        <v>721.47</v>
      </c>
      <c r="N56" s="7">
        <v>1.1499999999999999</v>
      </c>
      <c r="O56" s="7">
        <v>32.450000000000003</v>
      </c>
      <c r="P56" s="7">
        <v>34.82</v>
      </c>
      <c r="Q56" s="2">
        <f>SUM(M56:P56)</f>
        <v>789.8900000000001</v>
      </c>
    </row>
    <row r="57" spans="1:17" x14ac:dyDescent="0.25">
      <c r="A57"/>
      <c r="B57"/>
      <c r="C57" s="5"/>
      <c r="F57" s="7"/>
      <c r="G57" s="7"/>
      <c r="H57" s="7"/>
      <c r="I57" s="7"/>
      <c r="J57" s="7"/>
      <c r="K57" s="7"/>
      <c r="L57" s="7"/>
      <c r="M57" s="34"/>
      <c r="N57" s="7"/>
      <c r="O57" s="7"/>
      <c r="P57" s="7"/>
      <c r="Q57" s="2"/>
    </row>
    <row r="58" spans="1:17" x14ac:dyDescent="0.25">
      <c r="A58" t="s">
        <v>94</v>
      </c>
      <c r="B58">
        <v>24002</v>
      </c>
      <c r="C58" s="5">
        <v>14</v>
      </c>
      <c r="D58" s="5" t="s">
        <v>98</v>
      </c>
      <c r="E58" s="26">
        <v>42132</v>
      </c>
      <c r="F58" s="7">
        <v>69.3</v>
      </c>
      <c r="G58" s="7">
        <v>100</v>
      </c>
      <c r="H58" s="7">
        <v>10</v>
      </c>
      <c r="I58" s="7">
        <v>10</v>
      </c>
      <c r="J58" s="7">
        <v>20</v>
      </c>
      <c r="K58" s="7">
        <v>4</v>
      </c>
      <c r="L58" s="7">
        <v>6.49</v>
      </c>
      <c r="M58" s="34">
        <f>SUM(F58:L58)</f>
        <v>219.79000000000002</v>
      </c>
      <c r="N58" s="7"/>
      <c r="O58" s="7"/>
      <c r="P58" s="7"/>
      <c r="Q58" s="2">
        <f>SUM(M58:P58)</f>
        <v>219.79000000000002</v>
      </c>
    </row>
    <row r="59" spans="1:17" x14ac:dyDescent="0.25">
      <c r="A59"/>
      <c r="B59"/>
      <c r="C59" s="5"/>
      <c r="F59" s="7"/>
      <c r="G59" s="7"/>
      <c r="H59" s="7"/>
      <c r="I59" s="7"/>
      <c r="J59" s="7"/>
      <c r="K59" s="7"/>
      <c r="L59" s="7"/>
      <c r="M59" s="34"/>
      <c r="N59" s="7"/>
      <c r="O59" s="7"/>
      <c r="P59" s="7"/>
      <c r="Q59" s="2"/>
    </row>
    <row r="60" spans="1:17" x14ac:dyDescent="0.25">
      <c r="A60" t="s">
        <v>255</v>
      </c>
      <c r="B60">
        <v>24001</v>
      </c>
      <c r="C60" s="5" t="s">
        <v>240</v>
      </c>
      <c r="D60" s="5" t="s">
        <v>260</v>
      </c>
      <c r="E60" s="26">
        <v>42132</v>
      </c>
      <c r="F60" s="7">
        <v>411.26</v>
      </c>
      <c r="G60" s="7">
        <v>100</v>
      </c>
      <c r="H60" s="7">
        <v>10</v>
      </c>
      <c r="I60" s="7">
        <v>20</v>
      </c>
      <c r="J60" s="7">
        <v>40</v>
      </c>
      <c r="K60" s="7">
        <v>4</v>
      </c>
      <c r="L60" s="7">
        <v>6.11</v>
      </c>
      <c r="M60" s="34">
        <f>SUM(F60:L60)</f>
        <v>591.37</v>
      </c>
      <c r="N60" s="7"/>
      <c r="O60" s="7"/>
      <c r="P60" s="7"/>
      <c r="Q60" s="2">
        <f>SUM(M60:P60)</f>
        <v>591.37</v>
      </c>
    </row>
    <row r="61" spans="1:17" x14ac:dyDescent="0.25">
      <c r="A61"/>
      <c r="B61"/>
      <c r="C61" s="5"/>
      <c r="F61" s="7"/>
      <c r="G61" s="7"/>
      <c r="H61" s="7"/>
      <c r="I61" s="7"/>
      <c r="J61" s="7"/>
      <c r="K61" s="7"/>
      <c r="L61" s="7"/>
      <c r="M61" s="34"/>
      <c r="N61" s="7"/>
      <c r="O61" s="7"/>
      <c r="P61" s="7"/>
      <c r="Q61" s="2"/>
    </row>
    <row r="62" spans="1:17" x14ac:dyDescent="0.25">
      <c r="A62" t="s">
        <v>261</v>
      </c>
      <c r="B62">
        <v>9001</v>
      </c>
      <c r="C62" s="5" t="s">
        <v>210</v>
      </c>
      <c r="D62" s="5" t="s">
        <v>262</v>
      </c>
      <c r="E62" s="26">
        <v>42165</v>
      </c>
      <c r="F62" s="7">
        <v>102.6</v>
      </c>
      <c r="G62" s="7">
        <v>75</v>
      </c>
      <c r="H62" s="7">
        <v>10</v>
      </c>
      <c r="I62" s="7">
        <v>20</v>
      </c>
      <c r="J62" s="7">
        <v>40</v>
      </c>
      <c r="K62" s="7">
        <v>4</v>
      </c>
      <c r="L62" s="7">
        <v>5.75</v>
      </c>
      <c r="M62" s="34">
        <f>SUM(F62:L62)</f>
        <v>257.35000000000002</v>
      </c>
      <c r="N62" s="7">
        <v>7.64</v>
      </c>
      <c r="O62" s="7">
        <v>19.47</v>
      </c>
      <c r="P62" s="7">
        <v>34.82</v>
      </c>
      <c r="Q62" s="2">
        <f>SUM(M62:P62)</f>
        <v>319.28000000000003</v>
      </c>
    </row>
    <row r="63" spans="1:17" x14ac:dyDescent="0.25">
      <c r="A63"/>
      <c r="B63"/>
      <c r="C63" s="5"/>
      <c r="F63" s="7"/>
      <c r="G63" s="7"/>
      <c r="H63" s="7"/>
      <c r="I63" s="7"/>
      <c r="J63" s="7"/>
      <c r="K63" s="7"/>
      <c r="L63" s="7"/>
      <c r="M63" s="34"/>
      <c r="N63" s="7"/>
      <c r="O63" s="7"/>
      <c r="P63" s="7"/>
      <c r="Q63" s="2"/>
    </row>
    <row r="64" spans="1:17" x14ac:dyDescent="0.25">
      <c r="A64" t="s">
        <v>263</v>
      </c>
      <c r="B64">
        <v>18001</v>
      </c>
      <c r="C64" s="5" t="s">
        <v>240</v>
      </c>
      <c r="D64" s="5" t="s">
        <v>264</v>
      </c>
      <c r="E64" s="26">
        <v>42165</v>
      </c>
      <c r="F64" s="7">
        <v>108</v>
      </c>
      <c r="G64" s="7">
        <v>100</v>
      </c>
      <c r="H64" s="7">
        <v>10</v>
      </c>
      <c r="I64" s="7">
        <v>20</v>
      </c>
      <c r="J64" s="7">
        <v>40</v>
      </c>
      <c r="K64" s="7">
        <v>4</v>
      </c>
      <c r="L64" s="7">
        <v>6.11</v>
      </c>
      <c r="M64" s="34">
        <f>SUM(F64:L64)</f>
        <v>288.11</v>
      </c>
      <c r="N64" s="7"/>
      <c r="O64" s="7"/>
      <c r="P64" s="7">
        <v>0</v>
      </c>
      <c r="Q64" s="2">
        <f>SUM(M64:P64)</f>
        <v>288.11</v>
      </c>
    </row>
    <row r="65" spans="1:18" x14ac:dyDescent="0.25">
      <c r="A65"/>
      <c r="B65"/>
      <c r="C65" s="5"/>
      <c r="F65" s="7"/>
      <c r="G65" s="7"/>
      <c r="H65" s="7"/>
      <c r="I65" s="7"/>
      <c r="J65" s="7"/>
      <c r="K65" s="7"/>
      <c r="L65" s="7"/>
      <c r="M65" s="34"/>
      <c r="N65" s="7"/>
      <c r="O65" s="7"/>
      <c r="P65" s="7"/>
      <c r="Q65" s="2"/>
    </row>
    <row r="66" spans="1:18" x14ac:dyDescent="0.25">
      <c r="A66" t="s">
        <v>265</v>
      </c>
      <c r="B66">
        <v>9001</v>
      </c>
      <c r="C66" s="5" t="s">
        <v>240</v>
      </c>
      <c r="D66" s="5" t="s">
        <v>266</v>
      </c>
      <c r="F66" s="7">
        <v>147</v>
      </c>
      <c r="G66" s="7">
        <v>100</v>
      </c>
      <c r="H66" s="7">
        <v>10</v>
      </c>
      <c r="I66" s="7">
        <v>20</v>
      </c>
      <c r="J66" s="7">
        <v>40</v>
      </c>
      <c r="K66" s="7">
        <v>4</v>
      </c>
      <c r="L66" s="7">
        <v>6.11</v>
      </c>
      <c r="M66" s="34">
        <f>SUM(F66:L66)</f>
        <v>327.11</v>
      </c>
      <c r="N66" s="7"/>
      <c r="O66" s="7"/>
      <c r="P66" s="7"/>
      <c r="Q66" s="2">
        <f>SUM(M66:P66)</f>
        <v>327.11</v>
      </c>
    </row>
    <row r="67" spans="1:18" x14ac:dyDescent="0.25">
      <c r="A67"/>
      <c r="B67"/>
      <c r="C67" s="5"/>
      <c r="F67" s="7"/>
      <c r="G67" s="7"/>
      <c r="H67" s="7"/>
      <c r="I67" s="7"/>
      <c r="J67" s="7"/>
      <c r="K67" s="7"/>
      <c r="L67" s="7"/>
      <c r="M67" s="34"/>
      <c r="N67" s="7"/>
      <c r="O67" s="7"/>
      <c r="P67" s="7"/>
      <c r="Q67" s="2"/>
    </row>
    <row r="68" spans="1:18" x14ac:dyDescent="0.25">
      <c r="A68" t="s">
        <v>267</v>
      </c>
      <c r="B68">
        <v>14006</v>
      </c>
      <c r="C68" s="5" t="s">
        <v>240</v>
      </c>
      <c r="D68" s="5" t="s">
        <v>268</v>
      </c>
      <c r="F68" s="7">
        <v>187.2</v>
      </c>
      <c r="G68" s="7">
        <v>100</v>
      </c>
      <c r="H68" s="7">
        <v>10</v>
      </c>
      <c r="I68" s="7">
        <v>20</v>
      </c>
      <c r="J68" s="7">
        <v>40</v>
      </c>
      <c r="K68" s="7">
        <v>4</v>
      </c>
      <c r="L68" s="7">
        <v>6.11</v>
      </c>
      <c r="M68" s="34">
        <f>SUM(F68:L68)</f>
        <v>367.31</v>
      </c>
      <c r="N68" s="7"/>
      <c r="O68" s="7"/>
      <c r="P68" s="7">
        <v>0</v>
      </c>
      <c r="Q68" s="2">
        <f>SUM(M68:P68)</f>
        <v>367.31</v>
      </c>
    </row>
    <row r="69" spans="1:18" x14ac:dyDescent="0.25">
      <c r="A69"/>
      <c r="B69"/>
      <c r="C69" s="5"/>
      <c r="F69" s="7"/>
      <c r="G69" s="7"/>
      <c r="H69" s="7"/>
      <c r="I69" s="7"/>
      <c r="J69" s="7"/>
      <c r="K69" s="7"/>
      <c r="L69" s="7"/>
      <c r="M69" s="34"/>
      <c r="N69" s="7"/>
      <c r="O69" s="7"/>
      <c r="P69" s="7"/>
      <c r="Q69" s="2"/>
    </row>
    <row r="70" spans="1:18" x14ac:dyDescent="0.25">
      <c r="A70" t="s">
        <v>269</v>
      </c>
      <c r="B70">
        <v>9002</v>
      </c>
      <c r="C70" s="5">
        <v>13</v>
      </c>
      <c r="D70" s="5" t="s">
        <v>270</v>
      </c>
      <c r="E70" s="26">
        <v>42235</v>
      </c>
      <c r="F70" s="7">
        <v>71.400000000000006</v>
      </c>
      <c r="G70" s="7">
        <v>50</v>
      </c>
      <c r="H70" s="7">
        <v>10</v>
      </c>
      <c r="I70" s="7">
        <v>10</v>
      </c>
      <c r="J70" s="7">
        <v>20</v>
      </c>
      <c r="K70" s="7">
        <v>4</v>
      </c>
      <c r="L70" s="7">
        <v>6.11</v>
      </c>
      <c r="M70" s="34">
        <f>SUM(F70:L70)</f>
        <v>171.51000000000002</v>
      </c>
      <c r="N70" s="7">
        <v>0</v>
      </c>
      <c r="O70" s="7">
        <v>0</v>
      </c>
      <c r="P70" s="7">
        <v>0</v>
      </c>
      <c r="Q70" s="2">
        <f>SUM(M70:P70)</f>
        <v>171.51000000000002</v>
      </c>
    </row>
    <row r="71" spans="1:18" x14ac:dyDescent="0.25">
      <c r="A71"/>
      <c r="B71"/>
      <c r="C71" s="5"/>
      <c r="F71" s="7"/>
      <c r="G71" s="7"/>
      <c r="H71" s="7"/>
      <c r="I71" s="7"/>
      <c r="J71" s="7"/>
      <c r="K71" s="7"/>
      <c r="L71" s="7"/>
      <c r="M71" s="34"/>
      <c r="N71" s="7"/>
      <c r="O71" s="7"/>
      <c r="P71" s="7"/>
      <c r="Q71" s="2"/>
    </row>
    <row r="72" spans="1:18" x14ac:dyDescent="0.25">
      <c r="A72" t="s">
        <v>271</v>
      </c>
      <c r="B72">
        <v>10001</v>
      </c>
      <c r="C72" s="5" t="s">
        <v>243</v>
      </c>
      <c r="D72" s="5" t="s">
        <v>272</v>
      </c>
      <c r="F72" s="7">
        <v>54.32</v>
      </c>
      <c r="G72" s="7">
        <v>25</v>
      </c>
      <c r="H72" s="7">
        <v>10</v>
      </c>
      <c r="I72" s="7">
        <v>30</v>
      </c>
      <c r="J72" s="7">
        <v>60</v>
      </c>
      <c r="K72" s="7">
        <v>4</v>
      </c>
      <c r="L72" s="7">
        <v>5.75</v>
      </c>
      <c r="M72" s="34">
        <f>SUM(F72:L72)</f>
        <v>189.07</v>
      </c>
      <c r="N72" s="7">
        <v>1.1499999999999999</v>
      </c>
      <c r="O72" s="7">
        <v>25.96</v>
      </c>
      <c r="P72" s="7">
        <v>34.82</v>
      </c>
      <c r="Q72" s="2">
        <f>SUM(M72:P72)</f>
        <v>251</v>
      </c>
    </row>
    <row r="73" spans="1:18" x14ac:dyDescent="0.25">
      <c r="A73"/>
      <c r="B73"/>
      <c r="C73" s="5"/>
      <c r="F73" s="7"/>
      <c r="G73" s="7"/>
      <c r="H73" s="7"/>
      <c r="I73" s="7"/>
      <c r="J73" s="7"/>
      <c r="K73" s="7"/>
      <c r="L73" s="7"/>
      <c r="M73" s="34"/>
      <c r="N73" s="7"/>
      <c r="O73" s="7"/>
      <c r="P73" s="7"/>
      <c r="Q73" s="2"/>
    </row>
    <row r="74" spans="1:18" x14ac:dyDescent="0.25">
      <c r="A74" t="s">
        <v>273</v>
      </c>
      <c r="B74">
        <v>3001</v>
      </c>
      <c r="C74" s="5" t="s">
        <v>243</v>
      </c>
      <c r="D74" s="5" t="s">
        <v>272</v>
      </c>
      <c r="F74" s="7">
        <v>882.55</v>
      </c>
      <c r="G74" s="7">
        <v>125</v>
      </c>
      <c r="H74" s="7">
        <v>10</v>
      </c>
      <c r="I74" s="7">
        <v>30</v>
      </c>
      <c r="J74" s="7">
        <v>60</v>
      </c>
      <c r="K74" s="7">
        <v>4</v>
      </c>
      <c r="L74" s="7">
        <v>5.75</v>
      </c>
      <c r="M74" s="34">
        <f>SUM(F74:L74)</f>
        <v>1117.3</v>
      </c>
      <c r="N74" s="7">
        <v>1.1499999999999999</v>
      </c>
      <c r="O74" s="7">
        <v>12.98</v>
      </c>
      <c r="P74" s="7">
        <v>34.82</v>
      </c>
      <c r="Q74" s="2">
        <f>SUM(M74:P74)</f>
        <v>1166.25</v>
      </c>
      <c r="R74" t="s">
        <v>274</v>
      </c>
    </row>
    <row r="75" spans="1:18" x14ac:dyDescent="0.25">
      <c r="A75"/>
      <c r="B75"/>
      <c r="C75" s="5"/>
      <c r="F75" s="7"/>
      <c r="G75" s="7"/>
      <c r="H75" s="7"/>
      <c r="I75" s="7"/>
      <c r="J75" s="7"/>
      <c r="K75" s="7"/>
      <c r="L75" s="7"/>
      <c r="M75" s="34"/>
      <c r="N75" s="7"/>
      <c r="O75" s="7"/>
      <c r="P75" s="7"/>
      <c r="Q75" s="2"/>
      <c r="R75" s="47">
        <v>42243</v>
      </c>
    </row>
    <row r="76" spans="1:18" x14ac:dyDescent="0.25">
      <c r="A76" t="s">
        <v>275</v>
      </c>
      <c r="B76">
        <v>5001</v>
      </c>
      <c r="C76" s="5" t="s">
        <v>243</v>
      </c>
      <c r="D76" s="5" t="s">
        <v>276</v>
      </c>
      <c r="F76" s="7">
        <v>28.32</v>
      </c>
      <c r="G76" s="7">
        <v>50</v>
      </c>
      <c r="H76" s="7">
        <v>10</v>
      </c>
      <c r="I76" s="7">
        <v>30</v>
      </c>
      <c r="J76" s="7">
        <v>60</v>
      </c>
      <c r="K76" s="7">
        <v>4</v>
      </c>
      <c r="L76" s="7">
        <v>5.75</v>
      </c>
      <c r="M76" s="34">
        <f>SUM(F76:L76)</f>
        <v>188.07</v>
      </c>
      <c r="N76" s="7">
        <v>7.64</v>
      </c>
      <c r="O76" s="7">
        <v>19.47</v>
      </c>
      <c r="P76" s="7">
        <v>34.82</v>
      </c>
      <c r="Q76" s="2">
        <f>SUM(M76:P76)</f>
        <v>249.99999999999997</v>
      </c>
    </row>
    <row r="77" spans="1:18" x14ac:dyDescent="0.25">
      <c r="A77"/>
      <c r="B77"/>
      <c r="C77" s="5"/>
      <c r="F77" s="7"/>
      <c r="G77" s="7"/>
      <c r="H77" s="7"/>
      <c r="I77" s="7"/>
      <c r="J77" s="7"/>
      <c r="K77" s="7"/>
      <c r="L77" s="7"/>
      <c r="M77" s="34"/>
      <c r="N77" s="7"/>
      <c r="O77" s="7"/>
      <c r="P77" s="7"/>
      <c r="Q77" s="2"/>
    </row>
    <row r="78" spans="1:18" x14ac:dyDescent="0.25">
      <c r="A78" t="s">
        <v>277</v>
      </c>
      <c r="B78">
        <v>9011</v>
      </c>
      <c r="C78" s="5">
        <v>2014</v>
      </c>
      <c r="D78" s="5" t="s">
        <v>278</v>
      </c>
      <c r="E78" s="26">
        <v>42269</v>
      </c>
      <c r="F78" s="7">
        <v>54</v>
      </c>
      <c r="G78" s="7">
        <v>100</v>
      </c>
      <c r="H78" s="7">
        <v>10</v>
      </c>
      <c r="I78" s="7">
        <v>10</v>
      </c>
      <c r="J78" s="7">
        <v>20</v>
      </c>
      <c r="K78" s="7">
        <v>4</v>
      </c>
      <c r="L78" s="7">
        <v>6.49</v>
      </c>
      <c r="M78" s="34">
        <f>SUM(F78:L78)</f>
        <v>204.49</v>
      </c>
      <c r="N78" s="7"/>
      <c r="O78" s="7"/>
      <c r="P78" s="7"/>
      <c r="Q78" s="2">
        <f>SUM(M78:P78)</f>
        <v>204.49</v>
      </c>
    </row>
    <row r="79" spans="1:18" x14ac:dyDescent="0.25">
      <c r="A79"/>
      <c r="B79"/>
      <c r="C79" s="5"/>
      <c r="F79" s="7"/>
      <c r="G79" s="7"/>
      <c r="H79" s="7"/>
      <c r="I79" s="7"/>
      <c r="J79" s="7"/>
      <c r="K79" s="7"/>
      <c r="L79" s="7"/>
      <c r="M79" s="34"/>
      <c r="N79" s="7"/>
      <c r="O79" s="7"/>
      <c r="P79" s="7"/>
      <c r="Q79" s="2"/>
    </row>
    <row r="80" spans="1:18" x14ac:dyDescent="0.25">
      <c r="A80"/>
      <c r="B80"/>
      <c r="C80" s="5"/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34">
        <f>SUM(F80:L80)</f>
        <v>0</v>
      </c>
      <c r="N80" s="7"/>
      <c r="O80" s="7"/>
      <c r="P80" s="7">
        <v>0</v>
      </c>
      <c r="Q80" s="37">
        <f>SUM(M80:P80)</f>
        <v>0</v>
      </c>
    </row>
    <row r="81" spans="1:17" x14ac:dyDescent="0.25">
      <c r="A81"/>
      <c r="B81"/>
      <c r="C81" s="5"/>
      <c r="F81" s="7"/>
      <c r="G81" s="7"/>
      <c r="H81" s="7"/>
      <c r="I81" s="7"/>
      <c r="J81" s="7"/>
      <c r="K81" s="7"/>
      <c r="L81" s="7"/>
      <c r="M81" s="34"/>
      <c r="N81" s="7"/>
      <c r="O81" s="7"/>
      <c r="P81" s="7"/>
      <c r="Q81" s="37"/>
    </row>
    <row r="82" spans="1:17" x14ac:dyDescent="0.25">
      <c r="A82"/>
      <c r="B82"/>
      <c r="C82" s="5"/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34">
        <f>SUM(F82:L82)</f>
        <v>0</v>
      </c>
      <c r="N82" s="7"/>
      <c r="O82" s="7"/>
      <c r="P82" s="7">
        <v>0</v>
      </c>
      <c r="Q82" s="37">
        <f>SUM(M82:P82)</f>
        <v>0</v>
      </c>
    </row>
    <row r="83" spans="1:17" x14ac:dyDescent="0.25">
      <c r="A83"/>
      <c r="B83"/>
      <c r="C83" s="5"/>
      <c r="F83" s="7"/>
      <c r="G83" s="7"/>
      <c r="H83" s="7"/>
      <c r="I83" s="7"/>
      <c r="J83" s="7"/>
      <c r="K83" s="7"/>
      <c r="L83" s="7"/>
      <c r="M83" s="34"/>
      <c r="N83" s="7"/>
      <c r="O83" s="7"/>
      <c r="P83" s="7"/>
      <c r="Q83" s="37"/>
    </row>
    <row r="84" spans="1:17" x14ac:dyDescent="0.25">
      <c r="A84"/>
      <c r="B84"/>
      <c r="C84" s="5"/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34">
        <f>SUM(F84:L84)</f>
        <v>0</v>
      </c>
      <c r="N84" s="7"/>
      <c r="O84" s="7"/>
      <c r="P84" s="7">
        <v>0</v>
      </c>
      <c r="Q84" s="37">
        <f>SUM(M84:P84)</f>
        <v>0</v>
      </c>
    </row>
    <row r="85" spans="1:17" x14ac:dyDescent="0.25">
      <c r="A85"/>
      <c r="B85"/>
      <c r="C85" s="5"/>
      <c r="F85" s="7"/>
      <c r="G85" s="7"/>
      <c r="H85" s="7"/>
      <c r="I85" s="7"/>
      <c r="J85" s="7"/>
      <c r="K85" s="7"/>
      <c r="L85" s="7"/>
      <c r="M85" s="34"/>
      <c r="N85" s="7"/>
      <c r="O85" s="7"/>
      <c r="P85" s="7"/>
      <c r="Q85" s="37"/>
    </row>
    <row r="86" spans="1:17" x14ac:dyDescent="0.25">
      <c r="A86"/>
      <c r="B86"/>
      <c r="C86" s="5"/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34">
        <f>SUM(F86:L86)</f>
        <v>0</v>
      </c>
      <c r="N86" s="7"/>
      <c r="O86" s="7"/>
      <c r="P86" s="7">
        <v>0</v>
      </c>
      <c r="Q86" s="37">
        <f>SUM(M86:P86)</f>
        <v>0</v>
      </c>
    </row>
    <row r="87" spans="1:17" x14ac:dyDescent="0.25">
      <c r="A87"/>
      <c r="B87"/>
      <c r="C87" s="5"/>
      <c r="F87" s="7"/>
      <c r="G87" s="7"/>
      <c r="H87" s="7"/>
      <c r="I87" s="7"/>
      <c r="J87" s="7"/>
      <c r="K87" s="7"/>
      <c r="L87" s="7"/>
      <c r="M87" s="34"/>
      <c r="N87" s="7"/>
      <c r="O87" s="7"/>
      <c r="P87" s="7"/>
      <c r="Q87" s="2"/>
    </row>
    <row r="88" spans="1:17" x14ac:dyDescent="0.25">
      <c r="A88"/>
      <c r="B88"/>
      <c r="C88" s="5"/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34">
        <f>SUM(F88:L88)</f>
        <v>0</v>
      </c>
      <c r="N88" s="7"/>
      <c r="O88" s="7"/>
      <c r="P88" s="7"/>
      <c r="Q88" s="2">
        <f>SUM(M88:P88)</f>
        <v>0</v>
      </c>
    </row>
    <row r="89" spans="1:17" x14ac:dyDescent="0.25">
      <c r="A89"/>
      <c r="B89"/>
      <c r="C89" s="5"/>
      <c r="F89" s="7"/>
      <c r="G89" s="7"/>
      <c r="H89" s="7"/>
      <c r="I89" s="7"/>
      <c r="J89" s="7"/>
      <c r="K89" s="7"/>
      <c r="L89" s="7"/>
      <c r="M89" s="34"/>
      <c r="N89" s="7"/>
      <c r="O89" s="7"/>
      <c r="P89" s="7"/>
      <c r="Q89" s="2"/>
    </row>
    <row r="90" spans="1:17" x14ac:dyDescent="0.25">
      <c r="A90"/>
      <c r="B90"/>
      <c r="C90" s="5"/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34">
        <f>SUM(F90:L90)</f>
        <v>0</v>
      </c>
      <c r="N90" s="7"/>
      <c r="O90" s="7"/>
      <c r="P90" s="7"/>
      <c r="Q90" s="2">
        <f>SUM(M90:P90)</f>
        <v>0</v>
      </c>
    </row>
    <row r="91" spans="1:17" x14ac:dyDescent="0.25">
      <c r="A91"/>
      <c r="B91"/>
      <c r="C91" s="5"/>
      <c r="F91" s="7"/>
      <c r="G91" s="7"/>
      <c r="H91" s="7"/>
      <c r="I91" s="7"/>
      <c r="J91" s="7"/>
      <c r="K91" s="7"/>
      <c r="L91" s="7"/>
      <c r="M91" s="34"/>
      <c r="N91" s="7"/>
      <c r="O91" s="7"/>
      <c r="P91" s="7"/>
      <c r="Q91" s="2"/>
    </row>
    <row r="92" spans="1:17" x14ac:dyDescent="0.25">
      <c r="A92"/>
      <c r="B92"/>
      <c r="C92" s="5"/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34">
        <f>SUM(F92:L92)</f>
        <v>0</v>
      </c>
      <c r="N92" s="7"/>
      <c r="O92" s="7"/>
      <c r="P92" s="7"/>
      <c r="Q92" s="2">
        <f>SUM(M92:P92)</f>
        <v>0</v>
      </c>
    </row>
    <row r="93" spans="1:17" x14ac:dyDescent="0.25">
      <c r="F93" s="7"/>
      <c r="G93" s="7"/>
      <c r="H93" s="7"/>
      <c r="I93" s="7"/>
      <c r="J93" s="7"/>
      <c r="K93" s="7"/>
      <c r="L93" s="7"/>
      <c r="M93" s="34"/>
      <c r="N93" s="7"/>
      <c r="O93" s="7"/>
      <c r="P93" s="7"/>
      <c r="Q93" s="2"/>
    </row>
    <row r="94" spans="1:17" x14ac:dyDescent="0.25">
      <c r="F94" s="7"/>
      <c r="G94" s="7"/>
      <c r="H94" s="7"/>
      <c r="I94" s="7"/>
      <c r="J94" s="7"/>
      <c r="K94" s="7"/>
      <c r="L94" s="7"/>
      <c r="M94" s="34"/>
      <c r="N94" s="7"/>
      <c r="O94" s="7"/>
      <c r="P94" s="7"/>
      <c r="Q94" s="2"/>
    </row>
    <row r="95" spans="1:17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4"/>
    </row>
    <row r="96" spans="1:17" ht="15" x14ac:dyDescent="0.4"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25">
        <v>0</v>
      </c>
      <c r="O96" s="25">
        <v>0</v>
      </c>
      <c r="P96" s="25">
        <v>0</v>
      </c>
      <c r="Q96" s="8"/>
    </row>
    <row r="97" spans="1:19" x14ac:dyDescent="0.25">
      <c r="F97" s="2">
        <f t="shared" ref="F97:Q97" si="0">SUM(F6:F96)</f>
        <v>5682.51</v>
      </c>
      <c r="G97" s="2">
        <f t="shared" si="0"/>
        <v>3425</v>
      </c>
      <c r="H97" s="2">
        <f t="shared" si="0"/>
        <v>370</v>
      </c>
      <c r="I97" s="2">
        <f t="shared" si="0"/>
        <v>650</v>
      </c>
      <c r="J97" s="2">
        <f t="shared" si="0"/>
        <v>1261.9100000000001</v>
      </c>
      <c r="K97" s="2">
        <f t="shared" si="0"/>
        <v>148</v>
      </c>
      <c r="L97" s="2">
        <f t="shared" si="0"/>
        <v>208.18000000000006</v>
      </c>
      <c r="M97" s="28">
        <f t="shared" si="0"/>
        <v>11745.6</v>
      </c>
      <c r="N97" s="2">
        <f t="shared" si="0"/>
        <v>82.510000000000019</v>
      </c>
      <c r="O97" s="2">
        <f t="shared" si="0"/>
        <v>219.14</v>
      </c>
      <c r="P97" s="2">
        <f t="shared" si="0"/>
        <v>326.33</v>
      </c>
      <c r="Q97" s="27">
        <f t="shared" si="0"/>
        <v>12373.580000000004</v>
      </c>
    </row>
    <row r="98" spans="1:19" x14ac:dyDescent="0.25">
      <c r="R98" s="12"/>
      <c r="S98" s="13"/>
    </row>
    <row r="99" spans="1:19" x14ac:dyDescent="0.25">
      <c r="R99" s="13"/>
      <c r="S99" s="14"/>
    </row>
    <row r="102" spans="1:19" x14ac:dyDescent="0.25">
      <c r="A102" s="32"/>
    </row>
    <row r="103" spans="1:19" x14ac:dyDescent="0.25">
      <c r="A103" s="31"/>
    </row>
    <row r="110" spans="1:19" x14ac:dyDescent="0.25">
      <c r="F110" s="38" t="s">
        <v>232</v>
      </c>
      <c r="G110" s="43">
        <v>42060</v>
      </c>
      <c r="H110" s="46">
        <v>-557.16999999999996</v>
      </c>
      <c r="I110" s="13" t="s">
        <v>231</v>
      </c>
      <c r="J110" s="13"/>
    </row>
    <row r="111" spans="1:19" x14ac:dyDescent="0.25">
      <c r="E111"/>
      <c r="F111" s="38" t="s">
        <v>221</v>
      </c>
      <c r="G111" s="43">
        <v>41995</v>
      </c>
      <c r="H111" s="41">
        <v>-61.1</v>
      </c>
      <c r="I111" s="45" t="s">
        <v>225</v>
      </c>
    </row>
    <row r="112" spans="1:19" x14ac:dyDescent="0.25">
      <c r="E112"/>
      <c r="F112" s="38" t="s">
        <v>221</v>
      </c>
      <c r="G112" s="43">
        <v>41995</v>
      </c>
      <c r="H112" s="40">
        <v>-103.87</v>
      </c>
      <c r="I112" s="45" t="s">
        <v>224</v>
      </c>
    </row>
    <row r="113" spans="5:9" x14ac:dyDescent="0.25">
      <c r="E113"/>
      <c r="F113" s="38" t="s">
        <v>221</v>
      </c>
      <c r="G113" s="43">
        <v>41995</v>
      </c>
      <c r="H113" s="41">
        <v>-110.41</v>
      </c>
      <c r="I113" s="45" t="s">
        <v>223</v>
      </c>
    </row>
    <row r="114" spans="5:9" ht="15" x14ac:dyDescent="0.4">
      <c r="E114"/>
      <c r="F114" s="38" t="s">
        <v>221</v>
      </c>
      <c r="G114" s="43">
        <v>41995</v>
      </c>
      <c r="H114" s="44">
        <v>-305.02999999999997</v>
      </c>
      <c r="I114" s="45" t="s">
        <v>222</v>
      </c>
    </row>
    <row r="115" spans="5:9" x14ac:dyDescent="0.25">
      <c r="E115"/>
      <c r="F115" s="29"/>
      <c r="G115" s="5"/>
      <c r="H115" s="41">
        <f>SUM(H110:H114)</f>
        <v>-1137.58</v>
      </c>
    </row>
  </sheetData>
  <mergeCells count="1">
    <mergeCell ref="A1:Q2"/>
  </mergeCells>
  <pageMargins left="0.25" right="0.25" top="0.75" bottom="0.75" header="0.3" footer="0.3"/>
  <pageSetup paperSize="5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S107"/>
  <sheetViews>
    <sheetView workbookViewId="0">
      <pane ySplit="4" topLeftCell="A65" activePane="bottomLeft" state="frozen"/>
      <selection pane="bottomLeft" activeCell="E116" sqref="E116"/>
    </sheetView>
  </sheetViews>
  <sheetFormatPr defaultRowHeight="13.2" x14ac:dyDescent="0.25"/>
  <cols>
    <col min="1" max="1" width="10.33203125" style="5" customWidth="1"/>
    <col min="2" max="2" width="6.77734375" style="29" customWidth="1"/>
    <col min="3" max="3" width="9.88671875" style="29" customWidth="1"/>
    <col min="4" max="4" width="21.77734375" style="5" customWidth="1"/>
    <col min="5" max="5" width="9.109375" style="5" customWidth="1"/>
    <col min="6" max="6" width="13" customWidth="1"/>
    <col min="7" max="7" width="10.88671875" customWidth="1"/>
    <col min="8" max="8" width="10" customWidth="1"/>
    <col min="9" max="9" width="9.109375" customWidth="1"/>
    <col min="10" max="10" width="10.77734375" customWidth="1"/>
    <col min="11" max="11" width="12.77734375" customWidth="1"/>
    <col min="12" max="12" width="8.77734375" customWidth="1"/>
    <col min="13" max="13" width="11" customWidth="1"/>
    <col min="14" max="14" width="9.6640625" customWidth="1"/>
    <col min="15" max="16" width="10.109375" customWidth="1"/>
    <col min="17" max="17" width="11.109375" customWidth="1"/>
  </cols>
  <sheetData>
    <row r="1" spans="1:19" ht="15.6" x14ac:dyDescent="0.3">
      <c r="A1" s="202" t="s">
        <v>119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11"/>
      <c r="S1" s="11"/>
    </row>
    <row r="2" spans="1:19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1:19" x14ac:dyDescent="0.25">
      <c r="A4" s="6" t="s">
        <v>10</v>
      </c>
      <c r="B4" s="35" t="s">
        <v>11</v>
      </c>
      <c r="C4" s="35" t="s">
        <v>208</v>
      </c>
      <c r="D4" s="6" t="s">
        <v>1</v>
      </c>
      <c r="E4" s="6" t="s">
        <v>2</v>
      </c>
      <c r="F4" s="6" t="s">
        <v>12</v>
      </c>
      <c r="G4" s="6" t="s">
        <v>3</v>
      </c>
      <c r="H4" s="6" t="s">
        <v>13</v>
      </c>
      <c r="I4" s="6" t="s">
        <v>4</v>
      </c>
      <c r="J4" s="6" t="s">
        <v>5</v>
      </c>
      <c r="K4" s="6" t="s">
        <v>14</v>
      </c>
      <c r="L4" s="6" t="s">
        <v>67</v>
      </c>
      <c r="M4" s="6" t="s">
        <v>56</v>
      </c>
      <c r="N4" s="6" t="s">
        <v>50</v>
      </c>
      <c r="O4" s="6" t="s">
        <v>52</v>
      </c>
      <c r="P4" s="6" t="s">
        <v>51</v>
      </c>
      <c r="Q4" s="6" t="s">
        <v>6</v>
      </c>
    </row>
    <row r="6" spans="1:19" x14ac:dyDescent="0.25">
      <c r="A6" s="5" t="s">
        <v>120</v>
      </c>
      <c r="B6" s="36">
        <v>25007</v>
      </c>
      <c r="C6" s="10">
        <v>2012</v>
      </c>
      <c r="D6" s="5" t="s">
        <v>121</v>
      </c>
      <c r="E6" s="26">
        <v>41579</v>
      </c>
      <c r="F6" s="34">
        <v>388.8</v>
      </c>
      <c r="G6" s="34">
        <v>75</v>
      </c>
      <c r="H6" s="34">
        <v>10</v>
      </c>
      <c r="I6" s="34">
        <v>20</v>
      </c>
      <c r="J6" s="34">
        <v>40</v>
      </c>
      <c r="K6" s="34">
        <v>4</v>
      </c>
      <c r="L6" s="34">
        <v>5.7530000000000001</v>
      </c>
      <c r="M6" s="34">
        <f>SUM(F6:L6)</f>
        <v>543.553</v>
      </c>
      <c r="N6" s="7"/>
      <c r="O6" s="7"/>
      <c r="P6" s="7"/>
      <c r="Q6" s="2">
        <f>SUM(M6:P6)</f>
        <v>543.553</v>
      </c>
    </row>
    <row r="7" spans="1:19" x14ac:dyDescent="0.25">
      <c r="B7" s="36"/>
      <c r="C7" s="10"/>
      <c r="E7" s="26"/>
      <c r="F7" s="34"/>
      <c r="G7" s="34"/>
      <c r="H7" s="34"/>
      <c r="I7" s="34"/>
      <c r="J7" s="34"/>
      <c r="K7" s="34"/>
      <c r="L7" s="34"/>
      <c r="M7" s="34"/>
      <c r="N7" s="7"/>
      <c r="O7" s="7"/>
      <c r="P7" s="7"/>
      <c r="Q7" s="2"/>
    </row>
    <row r="8" spans="1:19" x14ac:dyDescent="0.25">
      <c r="A8" s="5" t="s">
        <v>130</v>
      </c>
      <c r="B8" s="36" t="s">
        <v>76</v>
      </c>
      <c r="C8" s="10" t="s">
        <v>209</v>
      </c>
      <c r="D8" s="5" t="s">
        <v>131</v>
      </c>
      <c r="E8" s="26">
        <v>41591</v>
      </c>
      <c r="F8" s="34">
        <v>4.71</v>
      </c>
      <c r="G8" s="34">
        <v>100</v>
      </c>
      <c r="H8" s="34">
        <v>10</v>
      </c>
      <c r="I8" s="34">
        <v>30</v>
      </c>
      <c r="J8" s="34">
        <v>60</v>
      </c>
      <c r="K8" s="34">
        <v>4</v>
      </c>
      <c r="L8" s="34">
        <v>5.54</v>
      </c>
      <c r="M8" s="34">
        <f>SUM(F8:L8)</f>
        <v>214.24999999999997</v>
      </c>
      <c r="N8" s="7">
        <v>0.96</v>
      </c>
      <c r="O8" s="7">
        <v>23</v>
      </c>
      <c r="P8" s="7">
        <v>11.79</v>
      </c>
      <c r="Q8" s="2">
        <f>SUM(M8:P8)</f>
        <v>249.99999999999997</v>
      </c>
    </row>
    <row r="9" spans="1:19" x14ac:dyDescent="0.25">
      <c r="B9" s="36"/>
      <c r="C9" s="10"/>
      <c r="E9" s="26"/>
      <c r="F9" s="34"/>
      <c r="G9" s="34"/>
      <c r="H9" s="34"/>
      <c r="I9" s="34"/>
      <c r="J9" s="34"/>
      <c r="K9" s="34"/>
      <c r="L9" s="34"/>
      <c r="M9" s="34"/>
      <c r="N9" s="7"/>
      <c r="O9" s="7"/>
      <c r="P9" s="7"/>
      <c r="Q9" s="7"/>
    </row>
    <row r="10" spans="1:19" x14ac:dyDescent="0.25">
      <c r="A10" s="5" t="s">
        <v>122</v>
      </c>
      <c r="B10" s="29" t="s">
        <v>76</v>
      </c>
      <c r="C10" s="5" t="s">
        <v>210</v>
      </c>
      <c r="D10" s="5" t="s">
        <v>126</v>
      </c>
      <c r="E10" s="26">
        <v>41596</v>
      </c>
      <c r="F10" s="7">
        <v>49.35</v>
      </c>
      <c r="G10" s="7">
        <v>75</v>
      </c>
      <c r="H10" s="7">
        <v>10</v>
      </c>
      <c r="I10" s="7">
        <v>20</v>
      </c>
      <c r="J10" s="7">
        <v>40</v>
      </c>
      <c r="K10" s="7">
        <v>4</v>
      </c>
      <c r="L10" s="7">
        <v>5.75</v>
      </c>
      <c r="M10" s="34">
        <f>SUM(F10:L10)</f>
        <v>204.1</v>
      </c>
      <c r="N10" s="7"/>
      <c r="O10" s="7"/>
      <c r="P10" s="7"/>
      <c r="Q10" s="2">
        <f>SUM(M10:P10)</f>
        <v>204.1</v>
      </c>
    </row>
    <row r="11" spans="1:19" x14ac:dyDescent="0.25">
      <c r="A11" s="10"/>
      <c r="B11" s="36"/>
      <c r="C11" s="10"/>
      <c r="E11" s="2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9" x14ac:dyDescent="0.25">
      <c r="A12" s="10" t="s">
        <v>123</v>
      </c>
      <c r="B12" s="36" t="s">
        <v>76</v>
      </c>
      <c r="C12" s="10">
        <v>2013</v>
      </c>
      <c r="D12" s="5" t="s">
        <v>127</v>
      </c>
      <c r="E12" s="26">
        <v>41596</v>
      </c>
      <c r="F12" s="7">
        <v>28.2</v>
      </c>
      <c r="G12" s="7">
        <v>50</v>
      </c>
      <c r="H12" s="7">
        <v>10</v>
      </c>
      <c r="I12" s="7">
        <v>10</v>
      </c>
      <c r="J12" s="7">
        <v>20</v>
      </c>
      <c r="K12" s="7">
        <v>4</v>
      </c>
      <c r="L12" s="7"/>
      <c r="M12" s="34">
        <f>SUM(F12:L12)</f>
        <v>122.2</v>
      </c>
      <c r="N12" s="7"/>
      <c r="O12" s="7"/>
      <c r="P12" s="7"/>
      <c r="Q12" s="2">
        <f>SUM(M12:P12)</f>
        <v>122.2</v>
      </c>
    </row>
    <row r="13" spans="1:19" x14ac:dyDescent="0.25">
      <c r="C13" s="5"/>
      <c r="E13" s="2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9" x14ac:dyDescent="0.25">
      <c r="A14" s="5" t="s">
        <v>124</v>
      </c>
      <c r="B14" s="29" t="s">
        <v>76</v>
      </c>
      <c r="C14" s="5" t="s">
        <v>211</v>
      </c>
      <c r="D14" s="5" t="s">
        <v>128</v>
      </c>
      <c r="E14" s="26">
        <v>41596</v>
      </c>
      <c r="F14" s="7">
        <v>151.19999999999999</v>
      </c>
      <c r="G14" s="7">
        <v>100</v>
      </c>
      <c r="H14" s="7">
        <v>10</v>
      </c>
      <c r="I14" s="7">
        <v>30</v>
      </c>
      <c r="J14" s="7">
        <v>60</v>
      </c>
      <c r="K14" s="7">
        <v>4</v>
      </c>
      <c r="L14" s="7">
        <v>5.59</v>
      </c>
      <c r="M14" s="34">
        <f>SUM(F14:L14)</f>
        <v>360.78999999999996</v>
      </c>
      <c r="N14" s="7"/>
      <c r="O14" s="7"/>
      <c r="P14" s="7"/>
      <c r="Q14" s="2">
        <f>SUM(M14:P14)</f>
        <v>360.78999999999996</v>
      </c>
    </row>
    <row r="15" spans="1:19" x14ac:dyDescent="0.25">
      <c r="C15" s="5"/>
      <c r="E15" s="26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x14ac:dyDescent="0.25">
      <c r="A16" s="5" t="s">
        <v>125</v>
      </c>
      <c r="B16" s="29" t="s">
        <v>194</v>
      </c>
      <c r="C16" s="5" t="s">
        <v>210</v>
      </c>
      <c r="D16" s="10" t="s">
        <v>129</v>
      </c>
      <c r="E16" s="26">
        <v>41596</v>
      </c>
      <c r="F16" s="7">
        <v>118.5</v>
      </c>
      <c r="G16" s="7">
        <v>75</v>
      </c>
      <c r="H16" s="7">
        <v>10</v>
      </c>
      <c r="I16" s="7">
        <v>20</v>
      </c>
      <c r="J16" s="7">
        <v>40</v>
      </c>
      <c r="K16" s="7">
        <v>4</v>
      </c>
      <c r="L16" s="7">
        <v>5.75</v>
      </c>
      <c r="M16" s="34">
        <f>SUM(F16:L16)</f>
        <v>273.25</v>
      </c>
      <c r="N16" s="7"/>
      <c r="O16" s="7"/>
      <c r="P16" s="7"/>
      <c r="Q16" s="2">
        <f>SUM(M16:P16)</f>
        <v>273.25</v>
      </c>
    </row>
    <row r="17" spans="1:17" x14ac:dyDescent="0.25">
      <c r="C17" s="5"/>
      <c r="E17" s="2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5" t="s">
        <v>132</v>
      </c>
      <c r="B18" s="29" t="s">
        <v>75</v>
      </c>
      <c r="C18" s="5">
        <v>2013</v>
      </c>
      <c r="D18" s="5" t="s">
        <v>133</v>
      </c>
      <c r="E18" s="26">
        <v>41625</v>
      </c>
      <c r="F18" s="7">
        <v>64.680000000000007</v>
      </c>
      <c r="G18" s="7">
        <v>50</v>
      </c>
      <c r="H18" s="7">
        <v>10</v>
      </c>
      <c r="I18" s="7">
        <v>10</v>
      </c>
      <c r="J18" s="7">
        <v>20</v>
      </c>
      <c r="K18" s="7">
        <v>4</v>
      </c>
      <c r="L18" s="7"/>
      <c r="M18" s="34">
        <f>SUM(F18:L18)</f>
        <v>158.68</v>
      </c>
      <c r="N18" s="7"/>
      <c r="O18" s="7"/>
      <c r="P18" s="7"/>
      <c r="Q18" s="2">
        <f>SUM(M18:P18)</f>
        <v>158.68</v>
      </c>
    </row>
    <row r="19" spans="1:17" x14ac:dyDescent="0.25">
      <c r="C19" s="5"/>
      <c r="E19" s="2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5" t="s">
        <v>134</v>
      </c>
      <c r="B20" s="29" t="s">
        <v>75</v>
      </c>
      <c r="C20" s="5">
        <v>2013</v>
      </c>
      <c r="D20" s="5" t="s">
        <v>137</v>
      </c>
      <c r="E20" s="26">
        <v>41655</v>
      </c>
      <c r="F20" s="7"/>
      <c r="G20" s="7"/>
      <c r="H20" s="7">
        <v>10</v>
      </c>
      <c r="I20" s="7">
        <v>10</v>
      </c>
      <c r="J20" s="7">
        <v>20</v>
      </c>
      <c r="K20" s="7">
        <v>4</v>
      </c>
      <c r="L20" s="7"/>
      <c r="M20" s="34">
        <f>SUM(F20:L20)</f>
        <v>44</v>
      </c>
      <c r="N20" s="7"/>
      <c r="O20" s="7"/>
      <c r="P20" s="7"/>
      <c r="Q20" s="2">
        <f>SUM(M20:P20)</f>
        <v>44</v>
      </c>
    </row>
    <row r="21" spans="1:17" x14ac:dyDescent="0.25">
      <c r="C21" s="5"/>
      <c r="E21" s="2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5" t="s">
        <v>135</v>
      </c>
      <c r="B22" s="29" t="s">
        <v>76</v>
      </c>
      <c r="C22" s="5">
        <v>2013</v>
      </c>
      <c r="D22" s="5" t="s">
        <v>138</v>
      </c>
      <c r="E22" s="26">
        <v>41655</v>
      </c>
      <c r="F22" s="7">
        <v>58.5</v>
      </c>
      <c r="G22" s="7">
        <v>50</v>
      </c>
      <c r="H22" s="7">
        <v>10</v>
      </c>
      <c r="I22" s="7">
        <v>10</v>
      </c>
      <c r="J22" s="7">
        <v>20</v>
      </c>
      <c r="K22" s="7">
        <v>4</v>
      </c>
      <c r="L22" s="7"/>
      <c r="M22" s="34">
        <f>SUM(F22:L22)</f>
        <v>152.5</v>
      </c>
      <c r="N22" s="7"/>
      <c r="O22" s="7"/>
      <c r="P22" s="7"/>
      <c r="Q22" s="2">
        <f>SUM(M22:P22)</f>
        <v>152.5</v>
      </c>
    </row>
    <row r="23" spans="1:17" x14ac:dyDescent="0.25">
      <c r="C23" s="5"/>
      <c r="E23" s="2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5" t="s">
        <v>18</v>
      </c>
      <c r="B24" s="29" t="s">
        <v>76</v>
      </c>
      <c r="C24" s="5">
        <v>2013</v>
      </c>
      <c r="D24" s="5" t="s">
        <v>23</v>
      </c>
      <c r="E24" s="26">
        <v>41655</v>
      </c>
      <c r="F24" s="7">
        <v>79.2</v>
      </c>
      <c r="G24" s="7">
        <v>50</v>
      </c>
      <c r="H24" s="7">
        <v>10</v>
      </c>
      <c r="I24" s="7">
        <v>10</v>
      </c>
      <c r="J24" s="7">
        <v>20</v>
      </c>
      <c r="K24" s="7">
        <v>4</v>
      </c>
      <c r="L24" s="7"/>
      <c r="M24" s="34">
        <f>SUM(F24:L24)</f>
        <v>173.2</v>
      </c>
      <c r="N24" s="7"/>
      <c r="O24" s="7"/>
      <c r="P24" s="7"/>
      <c r="Q24" s="2">
        <f>SUM(M24:P24)</f>
        <v>173.2</v>
      </c>
    </row>
    <row r="25" spans="1:17" x14ac:dyDescent="0.25">
      <c r="C25" s="5"/>
      <c r="E25" s="26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5" t="s">
        <v>136</v>
      </c>
      <c r="B26" s="29" t="s">
        <v>206</v>
      </c>
      <c r="C26" s="5">
        <v>2013</v>
      </c>
      <c r="D26" s="5" t="s">
        <v>139</v>
      </c>
      <c r="E26" s="26">
        <v>41655</v>
      </c>
      <c r="F26" s="7">
        <v>163.80000000000001</v>
      </c>
      <c r="G26" s="7">
        <v>50</v>
      </c>
      <c r="H26" s="7">
        <v>10</v>
      </c>
      <c r="I26" s="7">
        <v>10</v>
      </c>
      <c r="J26" s="7">
        <v>20</v>
      </c>
      <c r="K26" s="7">
        <v>4</v>
      </c>
      <c r="L26" s="7"/>
      <c r="M26" s="34">
        <f>SUM(F26:L26)</f>
        <v>257.8</v>
      </c>
      <c r="N26" s="7"/>
      <c r="O26" s="7"/>
      <c r="P26" s="7"/>
      <c r="Q26" s="2">
        <f>SUM(M26:P26)</f>
        <v>257.8</v>
      </c>
    </row>
    <row r="27" spans="1:17" x14ac:dyDescent="0.25">
      <c r="C27" s="5"/>
      <c r="E27" s="26"/>
      <c r="F27" s="7"/>
      <c r="G27" s="7"/>
      <c r="H27" s="7"/>
      <c r="I27" s="7"/>
      <c r="J27" s="7"/>
      <c r="K27" s="7"/>
      <c r="L27" s="7"/>
      <c r="M27" s="34"/>
      <c r="N27" s="7"/>
      <c r="O27" s="7"/>
      <c r="P27" s="7"/>
      <c r="Q27" s="2"/>
    </row>
    <row r="28" spans="1:17" x14ac:dyDescent="0.25">
      <c r="A28" s="5" t="s">
        <v>142</v>
      </c>
      <c r="B28" s="29" t="s">
        <v>194</v>
      </c>
      <c r="C28" s="5">
        <v>2013</v>
      </c>
      <c r="D28" s="5" t="s">
        <v>144</v>
      </c>
      <c r="E28" s="26">
        <v>41698</v>
      </c>
      <c r="F28" s="7"/>
      <c r="G28" s="7"/>
      <c r="H28" s="7">
        <v>10</v>
      </c>
      <c r="I28" s="7">
        <v>10</v>
      </c>
      <c r="J28" s="7">
        <v>20</v>
      </c>
      <c r="K28" s="7">
        <v>4</v>
      </c>
      <c r="L28" s="7">
        <v>6.11</v>
      </c>
      <c r="M28" s="34">
        <f>SUM(F28:L28)</f>
        <v>50.11</v>
      </c>
      <c r="N28" s="7"/>
      <c r="O28" s="7"/>
      <c r="P28" s="7"/>
      <c r="Q28" s="2">
        <f>SUM(M28:P28)</f>
        <v>50.11</v>
      </c>
    </row>
    <row r="29" spans="1:17" x14ac:dyDescent="0.25">
      <c r="C29" s="5"/>
      <c r="E29" s="26"/>
      <c r="F29" s="7"/>
      <c r="G29" s="7"/>
      <c r="H29" s="7"/>
      <c r="I29" s="7"/>
      <c r="J29" s="7"/>
      <c r="K29" s="7"/>
      <c r="L29" s="7"/>
      <c r="M29" s="34"/>
      <c r="N29" s="7"/>
      <c r="O29" s="7"/>
      <c r="P29" s="7"/>
      <c r="Q29" s="2"/>
    </row>
    <row r="30" spans="1:17" x14ac:dyDescent="0.25">
      <c r="A30" s="5" t="s">
        <v>143</v>
      </c>
      <c r="B30" s="29" t="s">
        <v>207</v>
      </c>
      <c r="C30" s="5" t="s">
        <v>211</v>
      </c>
      <c r="D30" s="5" t="s">
        <v>145</v>
      </c>
      <c r="E30" s="26">
        <v>41698</v>
      </c>
      <c r="F30" s="7">
        <v>701.39</v>
      </c>
      <c r="G30" s="7">
        <v>100</v>
      </c>
      <c r="H30" s="7">
        <v>10</v>
      </c>
      <c r="I30" s="7">
        <v>30</v>
      </c>
      <c r="J30" s="7">
        <v>60</v>
      </c>
      <c r="K30" s="7">
        <v>4</v>
      </c>
      <c r="L30" s="7">
        <v>5.59</v>
      </c>
      <c r="M30" s="34">
        <f>SUM(F30:L30)</f>
        <v>910.98</v>
      </c>
      <c r="N30" s="7"/>
      <c r="O30" s="7"/>
      <c r="P30" s="7">
        <v>12.95</v>
      </c>
      <c r="Q30" s="2">
        <f>SUM(M30:P30)</f>
        <v>923.93000000000006</v>
      </c>
    </row>
    <row r="31" spans="1:17" x14ac:dyDescent="0.25">
      <c r="C31" s="5"/>
      <c r="E31" s="26"/>
      <c r="F31" s="7"/>
      <c r="G31" s="7"/>
      <c r="H31" s="7"/>
      <c r="I31" s="7"/>
      <c r="J31" s="7"/>
      <c r="K31" s="7"/>
      <c r="L31" s="7"/>
      <c r="M31" s="34"/>
      <c r="N31" s="7"/>
      <c r="O31" s="7"/>
      <c r="P31" s="7"/>
      <c r="Q31" s="2"/>
    </row>
    <row r="32" spans="1:17" x14ac:dyDescent="0.25">
      <c r="A32" s="5" t="s">
        <v>26</v>
      </c>
      <c r="B32" s="29" t="s">
        <v>75</v>
      </c>
      <c r="C32" s="5">
        <v>2013</v>
      </c>
      <c r="D32" s="5" t="s">
        <v>29</v>
      </c>
      <c r="E32" s="26">
        <v>41719</v>
      </c>
      <c r="F32" s="7">
        <v>54</v>
      </c>
      <c r="G32" s="7">
        <v>50</v>
      </c>
      <c r="H32" s="7">
        <v>10</v>
      </c>
      <c r="I32" s="7">
        <v>10</v>
      </c>
      <c r="J32" s="7">
        <v>20</v>
      </c>
      <c r="K32" s="7">
        <v>4</v>
      </c>
      <c r="L32" s="7">
        <v>6.11</v>
      </c>
      <c r="M32" s="34">
        <f>SUM(F32:L32)</f>
        <v>154.11000000000001</v>
      </c>
      <c r="N32" s="7"/>
      <c r="O32" s="7"/>
      <c r="P32" s="7"/>
      <c r="Q32" s="2">
        <f>SUM(M32:P32)</f>
        <v>154.11000000000001</v>
      </c>
    </row>
    <row r="33" spans="1:17" x14ac:dyDescent="0.25">
      <c r="C33" s="5"/>
      <c r="E33" s="26"/>
      <c r="F33" s="7"/>
      <c r="G33" s="7"/>
      <c r="H33" s="7"/>
      <c r="I33" s="7"/>
      <c r="J33" s="7"/>
      <c r="K33" s="7"/>
      <c r="L33" s="7"/>
      <c r="M33" s="34"/>
      <c r="N33" s="7"/>
      <c r="O33" s="7"/>
      <c r="P33" s="7"/>
      <c r="Q33" s="2"/>
    </row>
    <row r="34" spans="1:17" x14ac:dyDescent="0.25">
      <c r="A34" s="5" t="s">
        <v>146</v>
      </c>
      <c r="B34" s="29" t="s">
        <v>76</v>
      </c>
      <c r="C34" s="5">
        <v>2013</v>
      </c>
      <c r="D34" s="5" t="s">
        <v>150</v>
      </c>
      <c r="E34" s="26">
        <v>41719</v>
      </c>
      <c r="F34" s="7">
        <v>71.400000000000006</v>
      </c>
      <c r="G34" s="7">
        <v>50</v>
      </c>
      <c r="H34" s="7">
        <v>10</v>
      </c>
      <c r="I34" s="7">
        <v>10</v>
      </c>
      <c r="J34" s="7">
        <v>20</v>
      </c>
      <c r="K34" s="7">
        <v>4</v>
      </c>
      <c r="L34" s="7">
        <v>6.11</v>
      </c>
      <c r="M34" s="34">
        <f>SUM(F34:L34)</f>
        <v>171.51000000000002</v>
      </c>
      <c r="N34" s="7"/>
      <c r="O34" s="7"/>
      <c r="P34" s="7"/>
      <c r="Q34" s="2">
        <f>SUM(M34:P34)</f>
        <v>171.51000000000002</v>
      </c>
    </row>
    <row r="35" spans="1:17" x14ac:dyDescent="0.25">
      <c r="C35" s="5"/>
      <c r="E35" s="26"/>
      <c r="F35" s="7"/>
      <c r="G35" s="7"/>
      <c r="H35" s="7"/>
      <c r="I35" s="7"/>
      <c r="J35" s="7"/>
      <c r="K35" s="7"/>
      <c r="L35" s="7"/>
      <c r="M35" s="34"/>
      <c r="N35" s="7"/>
      <c r="O35" s="7"/>
      <c r="P35" s="7"/>
      <c r="Q35" s="2"/>
    </row>
    <row r="36" spans="1:17" x14ac:dyDescent="0.25">
      <c r="A36" s="5" t="s">
        <v>147</v>
      </c>
      <c r="B36" s="29" t="s">
        <v>76</v>
      </c>
      <c r="C36" s="5">
        <v>2013</v>
      </c>
      <c r="D36" s="5" t="s">
        <v>151</v>
      </c>
      <c r="E36" s="26">
        <v>41719</v>
      </c>
      <c r="F36" s="7"/>
      <c r="G36" s="7">
        <v>25</v>
      </c>
      <c r="H36" s="7">
        <v>10</v>
      </c>
      <c r="I36" s="7">
        <v>10</v>
      </c>
      <c r="J36" s="7">
        <v>20</v>
      </c>
      <c r="K36" s="7">
        <v>4</v>
      </c>
      <c r="L36" s="7">
        <v>6.11</v>
      </c>
      <c r="M36" s="34">
        <f>SUM(F36:L36)</f>
        <v>75.11</v>
      </c>
      <c r="N36" s="7"/>
      <c r="O36" s="7"/>
      <c r="P36" s="7"/>
      <c r="Q36" s="2">
        <f>SUM(M36:P36)</f>
        <v>75.11</v>
      </c>
    </row>
    <row r="37" spans="1:17" x14ac:dyDescent="0.25">
      <c r="C37" s="5"/>
      <c r="E37" s="26"/>
      <c r="F37" s="7"/>
      <c r="G37" s="7"/>
      <c r="H37" s="7"/>
      <c r="I37" s="7"/>
      <c r="J37" s="7"/>
      <c r="K37" s="7"/>
      <c r="L37" s="7"/>
      <c r="M37" s="34"/>
      <c r="N37" s="7"/>
      <c r="O37" s="7"/>
      <c r="P37" s="7"/>
      <c r="Q37" s="2"/>
    </row>
    <row r="38" spans="1:17" x14ac:dyDescent="0.25">
      <c r="A38" s="5" t="s">
        <v>107</v>
      </c>
      <c r="B38" s="29" t="s">
        <v>76</v>
      </c>
      <c r="C38" s="5">
        <v>2013</v>
      </c>
      <c r="D38" s="5" t="s">
        <v>108</v>
      </c>
      <c r="E38" s="26">
        <v>41719</v>
      </c>
      <c r="F38" s="7">
        <v>54</v>
      </c>
      <c r="G38" s="7">
        <v>50</v>
      </c>
      <c r="H38" s="7">
        <v>10</v>
      </c>
      <c r="I38" s="7">
        <v>10</v>
      </c>
      <c r="J38" s="7">
        <v>20</v>
      </c>
      <c r="K38" s="7">
        <v>4</v>
      </c>
      <c r="L38" s="7">
        <v>6.11</v>
      </c>
      <c r="M38" s="34">
        <f>SUM(F38:L38)</f>
        <v>154.11000000000001</v>
      </c>
      <c r="N38" s="7"/>
      <c r="O38" s="7"/>
      <c r="P38" s="7"/>
      <c r="Q38" s="2">
        <f>SUM(M38:P38)</f>
        <v>154.11000000000001</v>
      </c>
    </row>
    <row r="39" spans="1:17" x14ac:dyDescent="0.25">
      <c r="C39" s="5"/>
      <c r="E39" s="26"/>
      <c r="F39" s="7"/>
      <c r="G39" s="7"/>
      <c r="H39" s="7"/>
      <c r="I39" s="7"/>
      <c r="J39" s="7"/>
      <c r="K39" s="7"/>
      <c r="L39" s="7"/>
      <c r="M39" s="34"/>
      <c r="N39" s="7"/>
      <c r="O39" s="7"/>
      <c r="P39" s="7"/>
      <c r="Q39" s="2"/>
    </row>
    <row r="40" spans="1:17" x14ac:dyDescent="0.25">
      <c r="A40" s="5" t="s">
        <v>148</v>
      </c>
      <c r="B40" s="29" t="s">
        <v>76</v>
      </c>
      <c r="C40" s="5">
        <v>2013</v>
      </c>
      <c r="D40" s="5" t="s">
        <v>152</v>
      </c>
      <c r="E40" s="26">
        <v>41719</v>
      </c>
      <c r="F40" s="7">
        <v>100.8</v>
      </c>
      <c r="G40" s="7">
        <v>50</v>
      </c>
      <c r="H40" s="7">
        <v>10</v>
      </c>
      <c r="I40" s="7">
        <v>10</v>
      </c>
      <c r="J40" s="7">
        <v>20</v>
      </c>
      <c r="K40" s="7">
        <v>4</v>
      </c>
      <c r="L40" s="7">
        <v>6.11</v>
      </c>
      <c r="M40" s="34">
        <f>SUM(F40:L40)</f>
        <v>200.91000000000003</v>
      </c>
      <c r="N40" s="7"/>
      <c r="O40" s="7"/>
      <c r="P40" s="7"/>
      <c r="Q40" s="2">
        <f>SUM(M40:P40)</f>
        <v>200.91000000000003</v>
      </c>
    </row>
    <row r="41" spans="1:17" x14ac:dyDescent="0.25">
      <c r="C41" s="5"/>
      <c r="E41" s="26"/>
      <c r="F41" s="7"/>
      <c r="G41" s="7"/>
      <c r="H41" s="7"/>
      <c r="I41" s="7"/>
      <c r="J41" s="7"/>
      <c r="K41" s="7"/>
      <c r="L41" s="7"/>
      <c r="M41" s="34"/>
      <c r="N41" s="7"/>
      <c r="O41" s="7"/>
      <c r="P41" s="7"/>
      <c r="Q41" s="2"/>
    </row>
    <row r="42" spans="1:17" x14ac:dyDescent="0.25">
      <c r="A42" s="5" t="s">
        <v>44</v>
      </c>
      <c r="B42" s="29">
        <v>14008</v>
      </c>
      <c r="C42" s="5">
        <v>2013</v>
      </c>
      <c r="D42" s="5" t="s">
        <v>47</v>
      </c>
      <c r="E42" s="26">
        <v>41719</v>
      </c>
      <c r="F42" s="7">
        <v>73.5</v>
      </c>
      <c r="G42" s="7">
        <v>50</v>
      </c>
      <c r="H42" s="7">
        <v>10</v>
      </c>
      <c r="I42" s="7">
        <v>10</v>
      </c>
      <c r="J42" s="7">
        <v>20</v>
      </c>
      <c r="K42" s="7">
        <v>4</v>
      </c>
      <c r="L42" s="7">
        <v>6.11</v>
      </c>
      <c r="M42" s="34">
        <f>SUM(F42:L42)</f>
        <v>173.61</v>
      </c>
      <c r="N42" s="7"/>
      <c r="O42" s="7"/>
      <c r="P42" s="7"/>
      <c r="Q42" s="2">
        <f>SUM(M42:P42)</f>
        <v>173.61</v>
      </c>
    </row>
    <row r="43" spans="1:17" x14ac:dyDescent="0.25">
      <c r="C43" s="5"/>
      <c r="E43" s="26"/>
      <c r="F43" s="7"/>
      <c r="G43" s="7"/>
      <c r="H43" s="7"/>
      <c r="I43" s="7"/>
      <c r="J43" s="7"/>
      <c r="K43" s="7"/>
      <c r="L43" s="7"/>
      <c r="M43" s="34"/>
      <c r="N43" s="7"/>
      <c r="O43" s="7"/>
      <c r="P43" s="7"/>
      <c r="Q43" s="2"/>
    </row>
    <row r="44" spans="1:17" x14ac:dyDescent="0.25">
      <c r="A44" s="5" t="s">
        <v>149</v>
      </c>
      <c r="B44" s="29">
        <v>14004</v>
      </c>
      <c r="C44" s="5">
        <v>2013</v>
      </c>
      <c r="D44" s="5" t="s">
        <v>153</v>
      </c>
      <c r="E44" s="26">
        <v>41719</v>
      </c>
      <c r="F44" s="7">
        <v>113.57</v>
      </c>
      <c r="G44" s="7">
        <v>50</v>
      </c>
      <c r="H44" s="7">
        <v>10</v>
      </c>
      <c r="I44" s="7">
        <v>10</v>
      </c>
      <c r="J44" s="7">
        <v>20</v>
      </c>
      <c r="K44" s="7">
        <v>4</v>
      </c>
      <c r="L44" s="7">
        <v>6.11</v>
      </c>
      <c r="M44" s="34">
        <f>SUM(F44:L44)</f>
        <v>213.68</v>
      </c>
      <c r="N44" s="7"/>
      <c r="O44" s="7"/>
      <c r="P44" s="7"/>
      <c r="Q44" s="2">
        <f>SUM(M44:P44)</f>
        <v>213.68</v>
      </c>
    </row>
    <row r="45" spans="1:17" x14ac:dyDescent="0.25">
      <c r="C45" s="5"/>
      <c r="E45" s="26"/>
      <c r="F45" s="7"/>
      <c r="G45" s="7"/>
      <c r="H45" s="7"/>
      <c r="I45" s="7"/>
      <c r="J45" s="7"/>
      <c r="K45" s="7"/>
      <c r="L45" s="7"/>
      <c r="M45" s="34"/>
      <c r="N45" s="7"/>
      <c r="O45" s="7"/>
      <c r="P45" s="7"/>
      <c r="Q45" s="2"/>
    </row>
    <row r="46" spans="1:17" x14ac:dyDescent="0.25">
      <c r="A46" s="5" t="s">
        <v>155</v>
      </c>
      <c r="B46" s="29" t="s">
        <v>75</v>
      </c>
      <c r="C46" s="5">
        <v>2013</v>
      </c>
      <c r="D46" s="5" t="s">
        <v>154</v>
      </c>
      <c r="E46" s="26">
        <v>41736</v>
      </c>
      <c r="F46" s="7">
        <v>69.3</v>
      </c>
      <c r="G46" s="7">
        <v>50</v>
      </c>
      <c r="H46" s="7">
        <v>10</v>
      </c>
      <c r="I46" s="7">
        <v>10</v>
      </c>
      <c r="J46" s="7">
        <v>20</v>
      </c>
      <c r="K46" s="7">
        <v>4</v>
      </c>
      <c r="L46" s="7">
        <v>6.11</v>
      </c>
      <c r="M46" s="34">
        <f>SUM(F46:L46)</f>
        <v>169.41000000000003</v>
      </c>
      <c r="N46" s="7"/>
      <c r="O46" s="7"/>
      <c r="P46" s="7"/>
      <c r="Q46" s="2">
        <f>SUM(M46:P46)</f>
        <v>169.41000000000003</v>
      </c>
    </row>
    <row r="47" spans="1:17" x14ac:dyDescent="0.25">
      <c r="C47" s="5"/>
      <c r="E47" s="26"/>
      <c r="F47" s="7"/>
      <c r="G47" s="7"/>
      <c r="H47" s="7"/>
      <c r="I47" s="7"/>
      <c r="J47" s="7"/>
      <c r="K47" s="7"/>
      <c r="L47" s="7"/>
      <c r="M47" s="34"/>
      <c r="N47" s="7"/>
      <c r="O47" s="7"/>
      <c r="P47" s="7"/>
      <c r="Q47" s="2"/>
    </row>
    <row r="48" spans="1:17" x14ac:dyDescent="0.25">
      <c r="A48" s="5" t="s">
        <v>156</v>
      </c>
      <c r="B48" s="29" t="s">
        <v>76</v>
      </c>
      <c r="C48" s="5">
        <v>2013</v>
      </c>
      <c r="D48" s="5" t="s">
        <v>157</v>
      </c>
      <c r="E48" s="26">
        <v>41736</v>
      </c>
      <c r="F48" s="7">
        <v>73.5</v>
      </c>
      <c r="G48" s="7">
        <v>50</v>
      </c>
      <c r="H48" s="7">
        <v>10</v>
      </c>
      <c r="I48" s="7">
        <v>10</v>
      </c>
      <c r="J48" s="7">
        <v>20</v>
      </c>
      <c r="K48" s="7">
        <v>4</v>
      </c>
      <c r="L48" s="7">
        <v>6.11</v>
      </c>
      <c r="M48" s="34">
        <f>SUM(F48:L48)</f>
        <v>173.61</v>
      </c>
      <c r="N48" s="7"/>
      <c r="O48" s="7"/>
      <c r="P48" s="7"/>
      <c r="Q48" s="2">
        <f>SUM(M48:P48)</f>
        <v>173.61</v>
      </c>
    </row>
    <row r="49" spans="1:17" x14ac:dyDescent="0.25">
      <c r="C49" s="5"/>
      <c r="E49" s="26"/>
      <c r="F49" s="7"/>
      <c r="G49" s="7"/>
      <c r="H49" s="7"/>
      <c r="I49" s="7"/>
      <c r="J49" s="7"/>
      <c r="K49" s="7"/>
      <c r="L49" s="7"/>
      <c r="M49" s="34"/>
      <c r="N49" s="7"/>
      <c r="O49" s="7"/>
      <c r="P49" s="7"/>
      <c r="Q49" s="2"/>
    </row>
    <row r="50" spans="1:17" x14ac:dyDescent="0.25">
      <c r="A50" s="5" t="s">
        <v>158</v>
      </c>
      <c r="B50" s="29" t="s">
        <v>167</v>
      </c>
      <c r="C50" s="5" t="s">
        <v>211</v>
      </c>
      <c r="D50" s="5" t="s">
        <v>159</v>
      </c>
      <c r="E50" s="26">
        <v>41736</v>
      </c>
      <c r="F50" s="7">
        <v>195.3</v>
      </c>
      <c r="G50" s="7">
        <v>100</v>
      </c>
      <c r="H50" s="7">
        <v>10</v>
      </c>
      <c r="I50" s="7">
        <v>30</v>
      </c>
      <c r="J50" s="7">
        <v>60</v>
      </c>
      <c r="K50" s="7">
        <v>4</v>
      </c>
      <c r="L50" s="7">
        <v>5.59</v>
      </c>
      <c r="M50" s="34">
        <f>SUM(F50:L50)</f>
        <v>404.89</v>
      </c>
      <c r="N50" s="7"/>
      <c r="O50" s="7"/>
      <c r="P50" s="7">
        <v>12.95</v>
      </c>
      <c r="Q50" s="2">
        <f>SUM(M50:P50)</f>
        <v>417.84</v>
      </c>
    </row>
    <row r="51" spans="1:17" x14ac:dyDescent="0.25">
      <c r="C51" s="5"/>
      <c r="E51" s="26"/>
      <c r="F51" s="7"/>
      <c r="G51" s="7"/>
      <c r="H51" s="7"/>
      <c r="I51" s="7"/>
      <c r="J51" s="7"/>
      <c r="K51" s="7"/>
      <c r="L51" s="7"/>
      <c r="M51" s="34"/>
      <c r="N51" s="7"/>
      <c r="O51" s="7"/>
      <c r="P51" s="7"/>
      <c r="Q51" s="2"/>
    </row>
    <row r="52" spans="1:17" x14ac:dyDescent="0.25">
      <c r="A52" s="5" t="s">
        <v>160</v>
      </c>
      <c r="B52" s="29" t="s">
        <v>167</v>
      </c>
      <c r="C52" s="5" t="s">
        <v>210</v>
      </c>
      <c r="D52" s="5" t="s">
        <v>161</v>
      </c>
      <c r="E52" s="26">
        <v>41736</v>
      </c>
      <c r="F52" s="7">
        <v>147</v>
      </c>
      <c r="G52" s="7">
        <v>75</v>
      </c>
      <c r="H52" s="7">
        <v>10</v>
      </c>
      <c r="I52" s="7">
        <v>20</v>
      </c>
      <c r="J52" s="7">
        <v>40</v>
      </c>
      <c r="K52" s="7">
        <v>4</v>
      </c>
      <c r="L52" s="7">
        <v>5.75</v>
      </c>
      <c r="M52" s="34">
        <f>SUM(F52:L52)</f>
        <v>301.75</v>
      </c>
      <c r="N52" s="7"/>
      <c r="O52" s="7"/>
      <c r="P52" s="7"/>
      <c r="Q52" s="2">
        <f>SUM(M52:P52)</f>
        <v>301.75</v>
      </c>
    </row>
    <row r="53" spans="1:17" x14ac:dyDescent="0.25">
      <c r="C53" s="5"/>
      <c r="E53" s="26"/>
      <c r="F53" s="7"/>
      <c r="G53" s="7"/>
      <c r="H53" s="7"/>
      <c r="I53" s="7"/>
      <c r="J53" s="7"/>
      <c r="K53" s="7"/>
      <c r="L53" s="7"/>
      <c r="M53" s="34"/>
      <c r="N53" s="7"/>
      <c r="O53" s="7"/>
      <c r="P53" s="7"/>
      <c r="Q53" s="2"/>
    </row>
    <row r="54" spans="1:17" x14ac:dyDescent="0.25">
      <c r="A54" s="5" t="s">
        <v>82</v>
      </c>
      <c r="B54" s="29" t="s">
        <v>166</v>
      </c>
      <c r="C54" s="5">
        <v>2013</v>
      </c>
      <c r="D54" s="5" t="s">
        <v>88</v>
      </c>
      <c r="E54" s="26">
        <v>41736</v>
      </c>
      <c r="F54" s="7">
        <v>73.5</v>
      </c>
      <c r="G54" s="7">
        <v>50</v>
      </c>
      <c r="H54" s="7">
        <v>10</v>
      </c>
      <c r="I54" s="7">
        <v>10</v>
      </c>
      <c r="J54" s="7">
        <v>20</v>
      </c>
      <c r="K54" s="7">
        <v>4</v>
      </c>
      <c r="L54" s="7">
        <v>6.11</v>
      </c>
      <c r="M54" s="34">
        <f>SUM(F54:L54)</f>
        <v>173.61</v>
      </c>
      <c r="N54" s="7"/>
      <c r="O54" s="7"/>
      <c r="P54" s="7"/>
      <c r="Q54" s="2">
        <f>SUM(M54:P54)</f>
        <v>173.61</v>
      </c>
    </row>
    <row r="55" spans="1:17" x14ac:dyDescent="0.25">
      <c r="C55" s="5"/>
      <c r="E55" s="26"/>
      <c r="F55" s="7"/>
      <c r="G55" s="7"/>
      <c r="H55" s="7"/>
      <c r="I55" s="7"/>
      <c r="J55" s="7"/>
      <c r="K55" s="7"/>
      <c r="L55" s="7"/>
      <c r="M55" s="34"/>
      <c r="N55" s="7"/>
      <c r="O55" s="7"/>
      <c r="P55" s="7"/>
      <c r="Q55" s="2"/>
    </row>
    <row r="56" spans="1:17" x14ac:dyDescent="0.25">
      <c r="A56" s="5" t="s">
        <v>162</v>
      </c>
      <c r="B56" s="29" t="s">
        <v>165</v>
      </c>
      <c r="C56" s="5">
        <v>2011</v>
      </c>
      <c r="D56" s="5" t="s">
        <v>163</v>
      </c>
      <c r="E56" s="26">
        <v>41736</v>
      </c>
      <c r="F56" s="7">
        <v>56.25</v>
      </c>
      <c r="G56" s="7">
        <v>50</v>
      </c>
      <c r="H56" s="7">
        <v>10</v>
      </c>
      <c r="I56" s="7">
        <v>10</v>
      </c>
      <c r="J56" s="7">
        <v>20</v>
      </c>
      <c r="K56" s="7">
        <v>4</v>
      </c>
      <c r="L56" s="7">
        <v>5.59</v>
      </c>
      <c r="M56" s="34">
        <f>SUM(F56:L56)</f>
        <v>155.84</v>
      </c>
      <c r="N56" s="7"/>
      <c r="O56" s="7"/>
      <c r="P56" s="7">
        <v>12.95</v>
      </c>
      <c r="Q56" s="2">
        <f>SUM(M56:P56)</f>
        <v>168.79</v>
      </c>
    </row>
    <row r="57" spans="1:17" x14ac:dyDescent="0.25">
      <c r="C57" s="5"/>
      <c r="E57" s="26"/>
      <c r="F57" s="7"/>
      <c r="G57" s="7"/>
      <c r="H57" s="7"/>
      <c r="I57" s="7"/>
      <c r="J57" s="7"/>
      <c r="K57" s="7"/>
      <c r="L57" s="7"/>
      <c r="M57" s="34"/>
      <c r="N57" s="7"/>
      <c r="O57" s="7"/>
      <c r="P57" s="7"/>
      <c r="Q57" s="2"/>
    </row>
    <row r="58" spans="1:17" x14ac:dyDescent="0.25">
      <c r="A58" s="5" t="s">
        <v>94</v>
      </c>
      <c r="B58" s="29" t="s">
        <v>164</v>
      </c>
      <c r="C58" s="5">
        <v>2013</v>
      </c>
      <c r="D58" s="5" t="s">
        <v>98</v>
      </c>
      <c r="E58" s="26">
        <v>41736</v>
      </c>
      <c r="F58" s="7">
        <v>69.3</v>
      </c>
      <c r="G58" s="7">
        <v>50</v>
      </c>
      <c r="H58" s="7">
        <v>10</v>
      </c>
      <c r="I58" s="7">
        <v>10</v>
      </c>
      <c r="J58" s="7">
        <v>20</v>
      </c>
      <c r="K58" s="7">
        <v>4</v>
      </c>
      <c r="L58" s="7">
        <v>6.11</v>
      </c>
      <c r="M58" s="34">
        <f>SUM(F58:L58)</f>
        <v>169.41000000000003</v>
      </c>
      <c r="N58" s="7"/>
      <c r="O58" s="7"/>
      <c r="P58" s="7"/>
      <c r="Q58" s="2">
        <f>SUM(M58:P58)</f>
        <v>169.41000000000003</v>
      </c>
    </row>
    <row r="59" spans="1:17" x14ac:dyDescent="0.25">
      <c r="C59" s="5"/>
      <c r="E59" s="26"/>
      <c r="F59" s="7"/>
      <c r="G59" s="7"/>
      <c r="H59" s="7"/>
      <c r="I59" s="7"/>
      <c r="J59" s="7"/>
      <c r="K59" s="7"/>
      <c r="L59" s="7"/>
      <c r="M59" s="34"/>
      <c r="N59" s="7"/>
      <c r="O59" s="7"/>
      <c r="P59" s="7"/>
      <c r="Q59" s="2"/>
    </row>
    <row r="60" spans="1:17" x14ac:dyDescent="0.25">
      <c r="A60" s="5" t="s">
        <v>168</v>
      </c>
      <c r="B60" s="29" t="s">
        <v>174</v>
      </c>
      <c r="C60" s="5">
        <v>2013</v>
      </c>
      <c r="D60" s="5" t="s">
        <v>173</v>
      </c>
      <c r="E60" s="26">
        <v>41765</v>
      </c>
      <c r="F60" s="7">
        <v>92.4</v>
      </c>
      <c r="G60" s="7">
        <v>50</v>
      </c>
      <c r="H60" s="7">
        <v>10</v>
      </c>
      <c r="I60" s="7">
        <v>10</v>
      </c>
      <c r="J60" s="7">
        <v>20</v>
      </c>
      <c r="K60" s="7">
        <v>4</v>
      </c>
      <c r="L60" s="7">
        <v>6.11</v>
      </c>
      <c r="M60" s="34">
        <f>SUM(F60:L60)</f>
        <v>192.51000000000002</v>
      </c>
      <c r="N60" s="7"/>
      <c r="O60" s="7"/>
      <c r="P60" s="7"/>
      <c r="Q60" s="2">
        <f>SUM(M60:P60)</f>
        <v>192.51000000000002</v>
      </c>
    </row>
    <row r="61" spans="1:17" x14ac:dyDescent="0.25">
      <c r="C61" s="5"/>
      <c r="E61" s="26"/>
      <c r="F61" s="7"/>
      <c r="G61" s="7"/>
      <c r="H61" s="7"/>
      <c r="I61" s="7"/>
      <c r="J61" s="7"/>
      <c r="K61" s="7"/>
      <c r="L61" s="7"/>
      <c r="M61" s="34"/>
      <c r="N61" s="7"/>
      <c r="O61" s="7"/>
      <c r="P61" s="7"/>
      <c r="Q61" s="2"/>
    </row>
    <row r="62" spans="1:17" x14ac:dyDescent="0.25">
      <c r="A62" s="5" t="s">
        <v>169</v>
      </c>
      <c r="B62" s="29" t="s">
        <v>76</v>
      </c>
      <c r="C62" s="5" t="s">
        <v>211</v>
      </c>
      <c r="D62" s="5" t="s">
        <v>175</v>
      </c>
      <c r="E62" s="26">
        <v>41765</v>
      </c>
      <c r="F62" s="7">
        <v>162</v>
      </c>
      <c r="G62" s="7">
        <v>100</v>
      </c>
      <c r="H62" s="7">
        <v>10</v>
      </c>
      <c r="I62" s="7">
        <v>30</v>
      </c>
      <c r="J62" s="7">
        <v>60</v>
      </c>
      <c r="K62" s="7">
        <v>4</v>
      </c>
      <c r="L62" s="7">
        <v>5.59</v>
      </c>
      <c r="M62" s="34">
        <f>SUM(F62:L62)</f>
        <v>371.59</v>
      </c>
      <c r="N62" s="7"/>
      <c r="O62" s="7"/>
      <c r="P62" s="7">
        <v>12.95</v>
      </c>
      <c r="Q62" s="2">
        <f>SUM(M62:P62)</f>
        <v>384.53999999999996</v>
      </c>
    </row>
    <row r="63" spans="1:17" x14ac:dyDescent="0.25">
      <c r="C63" s="5"/>
      <c r="E63" s="26"/>
      <c r="F63" s="7"/>
      <c r="G63" s="7"/>
      <c r="H63" s="7"/>
      <c r="I63" s="7"/>
      <c r="J63" s="7"/>
      <c r="K63" s="7"/>
      <c r="L63" s="7"/>
      <c r="M63" s="34"/>
      <c r="N63" s="7"/>
      <c r="O63" s="7"/>
      <c r="P63" s="7"/>
      <c r="Q63" s="2"/>
    </row>
    <row r="64" spans="1:17" x14ac:dyDescent="0.25">
      <c r="A64" s="5" t="s">
        <v>170</v>
      </c>
      <c r="B64" s="29" t="s">
        <v>177</v>
      </c>
      <c r="C64" s="5" t="s">
        <v>211</v>
      </c>
      <c r="D64" s="5" t="s">
        <v>176</v>
      </c>
      <c r="E64" s="26">
        <v>41765</v>
      </c>
      <c r="F64" s="7">
        <v>328.32</v>
      </c>
      <c r="G64" s="7">
        <v>100</v>
      </c>
      <c r="H64" s="7">
        <v>10</v>
      </c>
      <c r="I64" s="7">
        <v>30</v>
      </c>
      <c r="J64" s="7">
        <v>60</v>
      </c>
      <c r="K64" s="7">
        <v>4</v>
      </c>
      <c r="L64" s="7">
        <v>5.59</v>
      </c>
      <c r="M64" s="34">
        <f>SUM(F64:L64)</f>
        <v>537.91</v>
      </c>
      <c r="N64" s="7"/>
      <c r="O64" s="7"/>
      <c r="P64" s="7">
        <v>12.95</v>
      </c>
      <c r="Q64" s="2">
        <f>SUM(M64:P64)</f>
        <v>550.86</v>
      </c>
    </row>
    <row r="65" spans="1:17" x14ac:dyDescent="0.25">
      <c r="C65" s="5"/>
      <c r="E65" s="26"/>
      <c r="F65" s="7"/>
      <c r="G65" s="7"/>
      <c r="H65" s="7"/>
      <c r="I65" s="7"/>
      <c r="J65" s="7"/>
      <c r="K65" s="7"/>
      <c r="L65" s="7"/>
      <c r="M65" s="34"/>
      <c r="N65" s="7"/>
      <c r="O65" s="7"/>
      <c r="P65" s="7"/>
      <c r="Q65" s="2"/>
    </row>
    <row r="66" spans="1:17" x14ac:dyDescent="0.25">
      <c r="A66" s="5" t="s">
        <v>171</v>
      </c>
      <c r="B66" s="29" t="s">
        <v>179</v>
      </c>
      <c r="C66" s="5" t="s">
        <v>210</v>
      </c>
      <c r="D66" s="5" t="s">
        <v>178</v>
      </c>
      <c r="E66" s="26">
        <v>41765</v>
      </c>
      <c r="F66" s="7">
        <v>218.4</v>
      </c>
      <c r="G66" s="7">
        <v>75</v>
      </c>
      <c r="H66" s="7">
        <v>10</v>
      </c>
      <c r="I66" s="7">
        <v>20</v>
      </c>
      <c r="J66" s="7">
        <v>40</v>
      </c>
      <c r="K66" s="7">
        <v>4</v>
      </c>
      <c r="L66" s="7">
        <v>5.75</v>
      </c>
      <c r="M66" s="34">
        <f>SUM(F66:L66)</f>
        <v>373.15</v>
      </c>
      <c r="N66" s="7"/>
      <c r="O66" s="7"/>
      <c r="P66" s="7"/>
      <c r="Q66" s="2">
        <f>SUM(M66:P66)</f>
        <v>373.15</v>
      </c>
    </row>
    <row r="67" spans="1:17" x14ac:dyDescent="0.25">
      <c r="C67" s="5"/>
      <c r="E67" s="26"/>
      <c r="F67" s="7"/>
      <c r="G67" s="7"/>
      <c r="H67" s="7"/>
      <c r="I67" s="7"/>
      <c r="J67" s="7"/>
      <c r="K67" s="7"/>
      <c r="L67" s="7"/>
      <c r="M67" s="34"/>
      <c r="N67" s="7"/>
      <c r="O67" s="7"/>
      <c r="P67" s="7"/>
      <c r="Q67" s="2"/>
    </row>
    <row r="68" spans="1:17" x14ac:dyDescent="0.25">
      <c r="A68" s="5" t="s">
        <v>172</v>
      </c>
      <c r="B68" s="29" t="s">
        <v>180</v>
      </c>
      <c r="C68" s="5" t="s">
        <v>211</v>
      </c>
      <c r="D68" s="5" t="s">
        <v>175</v>
      </c>
      <c r="E68" s="26">
        <v>41765</v>
      </c>
      <c r="F68" s="7">
        <v>207.9</v>
      </c>
      <c r="G68" s="7">
        <v>100</v>
      </c>
      <c r="H68" s="7">
        <v>10</v>
      </c>
      <c r="I68" s="7">
        <v>30</v>
      </c>
      <c r="J68" s="7">
        <v>60</v>
      </c>
      <c r="K68" s="7">
        <v>4</v>
      </c>
      <c r="L68" s="7">
        <v>5.59</v>
      </c>
      <c r="M68" s="34">
        <f>SUM(F68:L68)</f>
        <v>417.48999999999995</v>
      </c>
      <c r="N68" s="7"/>
      <c r="O68" s="7"/>
      <c r="P68" s="7">
        <v>12.95</v>
      </c>
      <c r="Q68" s="2">
        <f>SUM(M68:P68)</f>
        <v>430.43999999999994</v>
      </c>
    </row>
    <row r="69" spans="1:17" x14ac:dyDescent="0.25">
      <c r="C69" s="5"/>
      <c r="E69" s="26"/>
      <c r="F69" s="7"/>
      <c r="G69" s="7"/>
      <c r="H69" s="7"/>
      <c r="I69" s="7"/>
      <c r="J69" s="7"/>
      <c r="K69" s="7"/>
      <c r="L69" s="7"/>
      <c r="M69" s="34"/>
      <c r="N69" s="7"/>
      <c r="O69" s="7"/>
      <c r="P69" s="7"/>
      <c r="Q69" s="2"/>
    </row>
    <row r="70" spans="1:17" x14ac:dyDescent="0.25">
      <c r="A70" s="5" t="s">
        <v>205</v>
      </c>
      <c r="B70" s="29" t="s">
        <v>76</v>
      </c>
      <c r="C70" s="5"/>
      <c r="D70" s="5" t="s">
        <v>212</v>
      </c>
      <c r="E70" s="26">
        <v>41773</v>
      </c>
      <c r="F70" s="7">
        <v>69.02</v>
      </c>
      <c r="G70" s="7">
        <v>75</v>
      </c>
      <c r="H70" s="7">
        <v>10</v>
      </c>
      <c r="I70" s="7">
        <v>20</v>
      </c>
      <c r="J70" s="7">
        <v>40</v>
      </c>
      <c r="K70" s="7">
        <v>4</v>
      </c>
      <c r="L70" s="7">
        <v>5.54</v>
      </c>
      <c r="M70" s="34">
        <f>SUM(F70:L70)</f>
        <v>223.55999999999997</v>
      </c>
      <c r="N70" s="7">
        <v>0.73</v>
      </c>
      <c r="O70" s="7">
        <v>16.77</v>
      </c>
      <c r="P70" s="7">
        <v>8.94</v>
      </c>
      <c r="Q70" s="2">
        <f>SUM(M70:P70)</f>
        <v>249.99999999999997</v>
      </c>
    </row>
    <row r="71" spans="1:17" x14ac:dyDescent="0.25">
      <c r="C71" s="5"/>
      <c r="E71" s="26"/>
      <c r="F71" s="7"/>
      <c r="G71" s="7"/>
      <c r="H71" s="7"/>
      <c r="I71" s="7"/>
      <c r="J71" s="7"/>
      <c r="K71" s="7"/>
      <c r="L71" s="7"/>
      <c r="M71" s="34"/>
      <c r="N71" s="7"/>
      <c r="O71" s="7"/>
      <c r="P71" s="7"/>
      <c r="Q71" s="2"/>
    </row>
    <row r="72" spans="1:17" x14ac:dyDescent="0.25">
      <c r="A72" s="5" t="s">
        <v>181</v>
      </c>
      <c r="B72" s="29" t="s">
        <v>184</v>
      </c>
      <c r="C72" s="5" t="s">
        <v>210</v>
      </c>
      <c r="D72" s="5" t="s">
        <v>183</v>
      </c>
      <c r="E72" s="26">
        <v>41809</v>
      </c>
      <c r="F72" s="7">
        <v>62.52</v>
      </c>
      <c r="G72" s="7">
        <v>75</v>
      </c>
      <c r="H72" s="7">
        <v>10</v>
      </c>
      <c r="I72" s="7">
        <v>20</v>
      </c>
      <c r="J72" s="7">
        <v>40</v>
      </c>
      <c r="K72" s="7">
        <v>4</v>
      </c>
      <c r="L72" s="7">
        <v>5.75</v>
      </c>
      <c r="M72" s="34">
        <f>SUM(F72:L72)</f>
        <v>217.27</v>
      </c>
      <c r="N72" s="7"/>
      <c r="O72" s="7"/>
      <c r="P72" s="7"/>
      <c r="Q72" s="2">
        <f>SUM(M72:P72)</f>
        <v>217.27</v>
      </c>
    </row>
    <row r="73" spans="1:17" x14ac:dyDescent="0.25">
      <c r="C73" s="5"/>
      <c r="F73" s="7"/>
      <c r="G73" s="7"/>
      <c r="H73" s="7"/>
      <c r="I73" s="7"/>
      <c r="J73" s="7"/>
      <c r="K73" s="7"/>
      <c r="L73" s="7"/>
      <c r="M73" s="34"/>
      <c r="N73" s="7"/>
      <c r="O73" s="7"/>
      <c r="P73" s="7"/>
      <c r="Q73" s="2"/>
    </row>
    <row r="74" spans="1:17" x14ac:dyDescent="0.25">
      <c r="A74" s="5" t="s">
        <v>182</v>
      </c>
      <c r="B74" s="29" t="s">
        <v>76</v>
      </c>
      <c r="C74" s="5" t="s">
        <v>210</v>
      </c>
      <c r="D74" s="5" t="s">
        <v>185</v>
      </c>
      <c r="E74" s="26">
        <v>41809</v>
      </c>
      <c r="F74" s="7">
        <v>135</v>
      </c>
      <c r="G74" s="7">
        <v>75</v>
      </c>
      <c r="H74" s="7">
        <v>10</v>
      </c>
      <c r="I74" s="7">
        <v>20</v>
      </c>
      <c r="J74" s="7">
        <v>40</v>
      </c>
      <c r="K74" s="7">
        <v>4</v>
      </c>
      <c r="L74" s="7">
        <v>5.75</v>
      </c>
      <c r="M74" s="34">
        <f>SUM(F74:L74)</f>
        <v>289.75</v>
      </c>
      <c r="N74" s="7"/>
      <c r="O74" s="7"/>
      <c r="P74" s="7"/>
      <c r="Q74" s="2">
        <f>SUM(M74:P74)</f>
        <v>289.75</v>
      </c>
    </row>
    <row r="75" spans="1:17" x14ac:dyDescent="0.25">
      <c r="C75" s="5"/>
      <c r="E75" s="26"/>
      <c r="F75" s="7"/>
      <c r="G75" s="7"/>
      <c r="H75" s="7"/>
      <c r="I75" s="7"/>
      <c r="J75" s="7"/>
      <c r="K75" s="7"/>
      <c r="L75" s="7"/>
      <c r="M75" s="34"/>
      <c r="N75" s="7"/>
      <c r="O75" s="7"/>
      <c r="P75" s="7"/>
      <c r="Q75" s="2"/>
    </row>
    <row r="76" spans="1:17" x14ac:dyDescent="0.25">
      <c r="A76" s="5" t="s">
        <v>186</v>
      </c>
      <c r="B76" s="29" t="s">
        <v>187</v>
      </c>
      <c r="C76" s="5" t="s">
        <v>213</v>
      </c>
      <c r="D76" s="5" t="s">
        <v>188</v>
      </c>
      <c r="E76" s="26">
        <v>41803</v>
      </c>
      <c r="F76" s="7">
        <v>220.5</v>
      </c>
      <c r="G76" s="7">
        <v>100</v>
      </c>
      <c r="H76" s="7">
        <v>10</v>
      </c>
      <c r="I76" s="7">
        <v>30</v>
      </c>
      <c r="J76" s="7">
        <v>60</v>
      </c>
      <c r="K76" s="7">
        <v>4</v>
      </c>
      <c r="L76" s="7">
        <v>5.54</v>
      </c>
      <c r="M76" s="34">
        <f>SUM(F76:L76)</f>
        <v>430.04</v>
      </c>
      <c r="N76" s="7">
        <v>6.71</v>
      </c>
      <c r="O76" s="7">
        <v>5.75</v>
      </c>
      <c r="P76" s="7">
        <v>11.79</v>
      </c>
      <c r="Q76" s="2">
        <f>SUM(M76:P76)</f>
        <v>454.29</v>
      </c>
    </row>
    <row r="77" spans="1:17" x14ac:dyDescent="0.25">
      <c r="C77" s="5"/>
      <c r="E77" s="26"/>
      <c r="F77" s="7"/>
      <c r="G77" s="7"/>
      <c r="H77" s="7"/>
      <c r="I77" s="7"/>
      <c r="J77" s="7"/>
      <c r="K77" s="7"/>
      <c r="L77" s="7"/>
      <c r="M77" s="34"/>
      <c r="N77" s="7"/>
      <c r="O77" s="7"/>
      <c r="P77" s="7"/>
      <c r="Q77" s="2"/>
    </row>
    <row r="78" spans="1:17" x14ac:dyDescent="0.25">
      <c r="A78" s="5" t="s">
        <v>100</v>
      </c>
      <c r="B78" s="29" t="s">
        <v>76</v>
      </c>
      <c r="C78" s="5">
        <v>2013</v>
      </c>
      <c r="D78" s="5" t="s">
        <v>103</v>
      </c>
      <c r="E78" s="26">
        <v>41834</v>
      </c>
      <c r="F78" s="7">
        <v>50.4</v>
      </c>
      <c r="G78" s="7">
        <v>50</v>
      </c>
      <c r="H78" s="7">
        <v>10</v>
      </c>
      <c r="I78" s="7">
        <v>10</v>
      </c>
      <c r="J78" s="7">
        <v>20</v>
      </c>
      <c r="K78" s="7">
        <v>4</v>
      </c>
      <c r="L78" s="7">
        <v>6.11</v>
      </c>
      <c r="M78" s="34">
        <f>SUM(F78:L78)</f>
        <v>150.51000000000002</v>
      </c>
      <c r="N78" s="7"/>
      <c r="O78" s="7"/>
      <c r="P78" s="7"/>
      <c r="Q78" s="2">
        <f>SUM(M78:P78)</f>
        <v>150.51000000000002</v>
      </c>
    </row>
    <row r="79" spans="1:17" x14ac:dyDescent="0.25">
      <c r="C79" s="5"/>
      <c r="E79" s="26"/>
      <c r="F79" s="7"/>
      <c r="G79" s="7"/>
      <c r="H79" s="7"/>
      <c r="I79" s="7"/>
      <c r="J79" s="7"/>
      <c r="K79" s="7"/>
      <c r="L79" s="7"/>
      <c r="M79" s="34"/>
      <c r="N79" s="7"/>
      <c r="O79" s="7"/>
      <c r="P79" s="7"/>
      <c r="Q79" s="2"/>
    </row>
    <row r="80" spans="1:17" x14ac:dyDescent="0.25">
      <c r="A80" s="5" t="s">
        <v>189</v>
      </c>
      <c r="B80" s="29" t="s">
        <v>76</v>
      </c>
      <c r="C80" s="5" t="s">
        <v>211</v>
      </c>
      <c r="D80" s="5" t="s">
        <v>190</v>
      </c>
      <c r="E80" s="26">
        <v>41869</v>
      </c>
      <c r="F80" s="7">
        <v>127.46</v>
      </c>
      <c r="G80" s="7">
        <v>100</v>
      </c>
      <c r="H80" s="7">
        <v>10</v>
      </c>
      <c r="I80" s="7">
        <v>30</v>
      </c>
      <c r="J80" s="7">
        <v>60</v>
      </c>
      <c r="K80" s="7">
        <v>4</v>
      </c>
      <c r="L80" s="7">
        <v>5.59</v>
      </c>
      <c r="M80" s="34">
        <f>SUM(F80:L80)</f>
        <v>337.04999999999995</v>
      </c>
      <c r="N80" s="7"/>
      <c r="O80" s="7"/>
      <c r="P80" s="7">
        <v>12.95</v>
      </c>
      <c r="Q80" s="37">
        <f>SUM(M80:P80)</f>
        <v>349.99999999999994</v>
      </c>
    </row>
    <row r="81" spans="1:17" x14ac:dyDescent="0.25">
      <c r="C81" s="5"/>
      <c r="E81" s="26"/>
      <c r="F81" s="7"/>
      <c r="G81" s="7"/>
      <c r="H81" s="7"/>
      <c r="I81" s="7"/>
      <c r="J81" s="7"/>
      <c r="K81" s="7"/>
      <c r="L81" s="7"/>
      <c r="M81" s="34"/>
      <c r="N81" s="7"/>
      <c r="O81" s="7"/>
      <c r="P81" s="7"/>
      <c r="Q81" s="37"/>
    </row>
    <row r="82" spans="1:17" x14ac:dyDescent="0.25">
      <c r="A82" s="5" t="s">
        <v>191</v>
      </c>
      <c r="B82" s="29" t="s">
        <v>76</v>
      </c>
      <c r="C82" s="5" t="s">
        <v>211</v>
      </c>
      <c r="D82" s="5" t="s">
        <v>192</v>
      </c>
      <c r="E82" s="26">
        <v>41869</v>
      </c>
      <c r="F82" s="7">
        <v>33.97</v>
      </c>
      <c r="G82" s="7">
        <v>100</v>
      </c>
      <c r="H82" s="7">
        <v>10</v>
      </c>
      <c r="I82" s="7">
        <v>30</v>
      </c>
      <c r="J82" s="7">
        <v>60</v>
      </c>
      <c r="K82" s="7">
        <v>4</v>
      </c>
      <c r="L82" s="7">
        <v>5.59</v>
      </c>
      <c r="M82" s="34">
        <f>SUM(F82:L82)</f>
        <v>243.56</v>
      </c>
      <c r="N82" s="7"/>
      <c r="O82" s="7"/>
      <c r="P82" s="7">
        <v>12.95</v>
      </c>
      <c r="Q82" s="37">
        <f>SUM(M82:P82)</f>
        <v>256.51</v>
      </c>
    </row>
    <row r="83" spans="1:17" x14ac:dyDescent="0.25">
      <c r="C83" s="5"/>
      <c r="E83" s="26"/>
      <c r="F83" s="7"/>
      <c r="G83" s="7"/>
      <c r="H83" s="7"/>
      <c r="I83" s="7"/>
      <c r="J83" s="7"/>
      <c r="K83" s="7"/>
      <c r="L83" s="7"/>
      <c r="M83" s="34"/>
      <c r="N83" s="7"/>
      <c r="O83" s="7"/>
      <c r="P83" s="7"/>
      <c r="Q83" s="37"/>
    </row>
    <row r="84" spans="1:17" x14ac:dyDescent="0.25">
      <c r="A84" s="5" t="s">
        <v>193</v>
      </c>
      <c r="B84" s="29" t="s">
        <v>194</v>
      </c>
      <c r="C84" s="5" t="s">
        <v>211</v>
      </c>
      <c r="D84" s="5" t="s">
        <v>195</v>
      </c>
      <c r="E84" s="26">
        <v>41869</v>
      </c>
      <c r="F84" s="7">
        <v>186.44</v>
      </c>
      <c r="G84" s="7">
        <v>100</v>
      </c>
      <c r="H84" s="7">
        <v>10</v>
      </c>
      <c r="I84" s="7">
        <v>30</v>
      </c>
      <c r="J84" s="7">
        <v>60</v>
      </c>
      <c r="K84" s="7">
        <v>4</v>
      </c>
      <c r="L84" s="7">
        <v>5.59</v>
      </c>
      <c r="M84" s="34">
        <f>SUM(F84:L84)</f>
        <v>396.03</v>
      </c>
      <c r="N84" s="7"/>
      <c r="O84" s="7"/>
      <c r="P84" s="7">
        <v>12.95</v>
      </c>
      <c r="Q84" s="37">
        <f>SUM(M84:P84)</f>
        <v>408.97999999999996</v>
      </c>
    </row>
    <row r="85" spans="1:17" x14ac:dyDescent="0.25">
      <c r="C85" s="5"/>
      <c r="E85" s="26"/>
      <c r="F85" s="7"/>
      <c r="G85" s="7"/>
      <c r="H85" s="7"/>
      <c r="I85" s="7"/>
      <c r="J85" s="7"/>
      <c r="K85" s="7"/>
      <c r="L85" s="7"/>
      <c r="M85" s="34"/>
      <c r="N85" s="7"/>
      <c r="O85" s="7"/>
      <c r="P85" s="7"/>
      <c r="Q85" s="37"/>
    </row>
    <row r="86" spans="1:17" x14ac:dyDescent="0.25">
      <c r="A86" s="5" t="s">
        <v>196</v>
      </c>
      <c r="B86" s="29" t="s">
        <v>165</v>
      </c>
      <c r="C86" s="5" t="s">
        <v>211</v>
      </c>
      <c r="D86" s="5" t="s">
        <v>197</v>
      </c>
      <c r="E86" s="26">
        <v>41869</v>
      </c>
      <c r="F86" s="7">
        <v>194.73</v>
      </c>
      <c r="G86" s="7">
        <v>100</v>
      </c>
      <c r="H86" s="7">
        <v>10</v>
      </c>
      <c r="I86" s="7">
        <v>30</v>
      </c>
      <c r="J86" s="7">
        <v>60</v>
      </c>
      <c r="K86" s="7">
        <v>4</v>
      </c>
      <c r="L86" s="7">
        <v>5.59</v>
      </c>
      <c r="M86" s="34">
        <f>SUM(F86:L86)</f>
        <v>404.32</v>
      </c>
      <c r="N86" s="7"/>
      <c r="O86" s="7"/>
      <c r="P86" s="7">
        <v>12.95</v>
      </c>
      <c r="Q86" s="37">
        <f>SUM(M86:P86)</f>
        <v>417.27</v>
      </c>
    </row>
    <row r="87" spans="1:17" x14ac:dyDescent="0.25">
      <c r="C87" s="5"/>
      <c r="E87" s="26"/>
      <c r="F87" s="7"/>
      <c r="G87" s="7"/>
      <c r="H87" s="7"/>
      <c r="I87" s="7"/>
      <c r="J87" s="7"/>
      <c r="K87" s="7"/>
      <c r="L87" s="7"/>
      <c r="M87" s="34"/>
      <c r="N87" s="7"/>
      <c r="O87" s="7"/>
      <c r="P87" s="7"/>
      <c r="Q87" s="2"/>
    </row>
    <row r="88" spans="1:17" x14ac:dyDescent="0.25">
      <c r="A88" s="5" t="s">
        <v>198</v>
      </c>
      <c r="B88" s="29" t="s">
        <v>75</v>
      </c>
      <c r="C88" s="5" t="s">
        <v>210</v>
      </c>
      <c r="D88" s="5" t="s">
        <v>199</v>
      </c>
      <c r="E88" s="26">
        <v>41898</v>
      </c>
      <c r="F88" s="7">
        <v>195.84</v>
      </c>
      <c r="G88" s="7">
        <v>75</v>
      </c>
      <c r="H88" s="7">
        <v>10</v>
      </c>
      <c r="I88" s="7">
        <v>20</v>
      </c>
      <c r="J88" s="7">
        <v>40</v>
      </c>
      <c r="K88" s="7">
        <v>4</v>
      </c>
      <c r="L88" s="7">
        <v>5.75</v>
      </c>
      <c r="M88" s="34">
        <f>SUM(F88:L88)</f>
        <v>350.59000000000003</v>
      </c>
      <c r="N88" s="7"/>
      <c r="O88" s="7"/>
      <c r="P88" s="7"/>
      <c r="Q88" s="2">
        <f>SUM(M88:P88)</f>
        <v>350.59000000000003</v>
      </c>
    </row>
    <row r="89" spans="1:17" x14ac:dyDescent="0.25">
      <c r="C89" s="5"/>
      <c r="E89" s="26"/>
      <c r="F89" s="7"/>
      <c r="G89" s="7"/>
      <c r="H89" s="7"/>
      <c r="I89" s="7"/>
      <c r="J89" s="7"/>
      <c r="K89" s="7"/>
      <c r="L89" s="7"/>
      <c r="M89" s="34"/>
      <c r="N89" s="7"/>
      <c r="O89" s="7"/>
      <c r="P89" s="7"/>
      <c r="Q89" s="2"/>
    </row>
    <row r="90" spans="1:17" x14ac:dyDescent="0.25">
      <c r="A90" s="5" t="s">
        <v>200</v>
      </c>
      <c r="B90" s="29" t="s">
        <v>76</v>
      </c>
      <c r="C90" s="5" t="s">
        <v>214</v>
      </c>
      <c r="D90" s="5" t="s">
        <v>202</v>
      </c>
      <c r="E90" s="26">
        <v>41915</v>
      </c>
      <c r="F90" s="7">
        <v>189</v>
      </c>
      <c r="G90" s="7">
        <v>125</v>
      </c>
      <c r="H90" s="7">
        <v>10</v>
      </c>
      <c r="I90" s="7">
        <v>30</v>
      </c>
      <c r="J90" s="7">
        <v>60</v>
      </c>
      <c r="K90" s="7">
        <v>4</v>
      </c>
      <c r="L90" s="7">
        <v>5.75</v>
      </c>
      <c r="M90" s="34">
        <f>SUM(F90:L90)</f>
        <v>423.75</v>
      </c>
      <c r="N90" s="7"/>
      <c r="O90" s="7"/>
      <c r="P90" s="7"/>
      <c r="Q90" s="2">
        <f>SUM(M90:P90)</f>
        <v>423.75</v>
      </c>
    </row>
    <row r="91" spans="1:17" x14ac:dyDescent="0.25">
      <c r="C91" s="5"/>
      <c r="E91" s="26"/>
      <c r="F91" s="7"/>
      <c r="G91" s="7"/>
      <c r="H91" s="7"/>
      <c r="I91" s="7"/>
      <c r="J91" s="7"/>
      <c r="K91" s="7"/>
      <c r="L91" s="7"/>
      <c r="M91" s="34"/>
      <c r="N91" s="7"/>
      <c r="O91" s="7"/>
      <c r="P91" s="7"/>
      <c r="Q91" s="2"/>
    </row>
    <row r="92" spans="1:17" x14ac:dyDescent="0.25">
      <c r="A92" s="5" t="s">
        <v>201</v>
      </c>
      <c r="B92" s="29" t="s">
        <v>204</v>
      </c>
      <c r="C92" s="5" t="s">
        <v>210</v>
      </c>
      <c r="D92" s="5" t="s">
        <v>203</v>
      </c>
      <c r="E92" s="26">
        <v>41915</v>
      </c>
      <c r="F92" s="7">
        <v>277.2</v>
      </c>
      <c r="G92" s="7">
        <v>75</v>
      </c>
      <c r="H92" s="7">
        <v>10</v>
      </c>
      <c r="I92" s="7">
        <v>20</v>
      </c>
      <c r="J92" s="7">
        <v>40</v>
      </c>
      <c r="K92" s="7">
        <v>4</v>
      </c>
      <c r="L92" s="7">
        <v>5.75</v>
      </c>
      <c r="M92" s="34">
        <f>SUM(F92:L92)</f>
        <v>431.95</v>
      </c>
      <c r="N92" s="7"/>
      <c r="O92" s="7"/>
      <c r="P92" s="7"/>
      <c r="Q92" s="2">
        <f>SUM(M92:P92)</f>
        <v>431.95</v>
      </c>
    </row>
    <row r="93" spans="1:17" x14ac:dyDescent="0.25">
      <c r="E93" s="26"/>
      <c r="F93" s="7"/>
      <c r="G93" s="7"/>
      <c r="H93" s="7"/>
      <c r="I93" s="7"/>
      <c r="J93" s="7"/>
      <c r="K93" s="7"/>
      <c r="L93" s="7"/>
      <c r="M93" s="34"/>
      <c r="N93" s="7"/>
      <c r="O93" s="7"/>
      <c r="P93" s="7"/>
      <c r="Q93" s="2"/>
    </row>
    <row r="94" spans="1:17" x14ac:dyDescent="0.25">
      <c r="E94" s="26"/>
      <c r="F94" s="7"/>
      <c r="G94" s="7"/>
      <c r="H94" s="7"/>
      <c r="I94" s="7"/>
      <c r="J94" s="7"/>
      <c r="K94" s="7"/>
      <c r="L94" s="7"/>
      <c r="M94" s="34"/>
      <c r="N94" s="7"/>
      <c r="O94" s="7"/>
      <c r="P94" s="7"/>
      <c r="Q94" s="2"/>
    </row>
    <row r="95" spans="1:17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4"/>
    </row>
    <row r="96" spans="1:17" ht="15" x14ac:dyDescent="0.4"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25">
        <v>0</v>
      </c>
      <c r="O96" s="25">
        <v>0</v>
      </c>
      <c r="P96" s="25">
        <v>0</v>
      </c>
      <c r="Q96" s="8"/>
    </row>
    <row r="97" spans="1:19" x14ac:dyDescent="0.25">
      <c r="F97" s="2">
        <f t="shared" ref="F97:Q97" si="0">SUM(F6:F96)</f>
        <v>5710.85</v>
      </c>
      <c r="G97" s="2">
        <f t="shared" si="0"/>
        <v>3000</v>
      </c>
      <c r="H97" s="2">
        <f t="shared" si="0"/>
        <v>440</v>
      </c>
      <c r="I97" s="2">
        <f t="shared" si="0"/>
        <v>800</v>
      </c>
      <c r="J97" s="2">
        <f t="shared" si="0"/>
        <v>1600</v>
      </c>
      <c r="K97" s="2">
        <f t="shared" si="0"/>
        <v>176</v>
      </c>
      <c r="L97" s="2">
        <f t="shared" si="0"/>
        <v>221.15300000000002</v>
      </c>
      <c r="M97" s="28">
        <f t="shared" si="0"/>
        <v>11948.003000000002</v>
      </c>
      <c r="N97" s="2">
        <f t="shared" si="0"/>
        <v>8.4</v>
      </c>
      <c r="O97" s="2">
        <f t="shared" si="0"/>
        <v>45.519999999999996</v>
      </c>
      <c r="P97" s="2">
        <f t="shared" si="0"/>
        <v>162.01999999999998</v>
      </c>
      <c r="Q97" s="27">
        <f t="shared" si="0"/>
        <v>12163.943000000001</v>
      </c>
    </row>
    <row r="98" spans="1:19" x14ac:dyDescent="0.25">
      <c r="R98" s="12"/>
      <c r="S98" s="13"/>
    </row>
    <row r="99" spans="1:19" x14ac:dyDescent="0.25">
      <c r="R99" s="13"/>
      <c r="S99" s="14"/>
    </row>
    <row r="102" spans="1:19" x14ac:dyDescent="0.25">
      <c r="A102" s="32"/>
    </row>
    <row r="103" spans="1:19" x14ac:dyDescent="0.25">
      <c r="A103" s="31"/>
    </row>
    <row r="106" spans="1:19" x14ac:dyDescent="0.25">
      <c r="C106" s="38" t="s">
        <v>140</v>
      </c>
      <c r="D106" s="39">
        <v>41655</v>
      </c>
      <c r="E106" s="41">
        <v>262.73</v>
      </c>
      <c r="F106" s="38" t="s">
        <v>30</v>
      </c>
    </row>
    <row r="107" spans="1:19" x14ac:dyDescent="0.25">
      <c r="C107" s="38" t="s">
        <v>141</v>
      </c>
      <c r="D107" s="39">
        <v>41655</v>
      </c>
      <c r="E107" s="40">
        <v>220.2</v>
      </c>
      <c r="F107" s="38" t="s">
        <v>34</v>
      </c>
    </row>
  </sheetData>
  <mergeCells count="1">
    <mergeCell ref="A1:Q2"/>
  </mergeCells>
  <pageMargins left="0.25" right="0.25" top="0.75" bottom="0.75" header="0.3" footer="0.3"/>
  <pageSetup paperSize="5" scale="95" orientation="landscape" r:id="rId1"/>
  <ignoredErrors>
    <ignoredError sqref="M6 M10:M26 M28:M44 M71:M86 M46:M68" formulaRange="1"/>
    <ignoredError sqref="B32 B34:B40 B46:B58 B60:B68 B72:B84 B86 B88:B92 B70 B8:B30 C7:C11 C13 C19 C21 C23 C25 C27 C29 C33 C35 C37 C39 C41 C43 C45 C47 C49 C55 C57 C59 C61 C79 C15:C17 C31 C51:C53 C65:C67 C77 C69:C75 C87:C89 C91:C92" numberStoredAsText="1"/>
    <ignoredError sqref="C14 C30 C50 C62:C64 C76 C68 C80:C86 C90" twoDigitTextYear="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R157"/>
  <sheetViews>
    <sheetView workbookViewId="0">
      <pane ySplit="4" topLeftCell="A104" activePane="bottomLeft" state="frozen"/>
      <selection pane="bottomLeft" activeCell="C15" sqref="C15"/>
    </sheetView>
  </sheetViews>
  <sheetFormatPr defaultRowHeight="13.2" x14ac:dyDescent="0.25"/>
  <cols>
    <col min="1" max="1" width="10.77734375" style="5" customWidth="1"/>
    <col min="2" max="2" width="6.77734375" style="5" customWidth="1"/>
    <col min="3" max="3" width="21.77734375" style="5" customWidth="1"/>
    <col min="4" max="4" width="9.109375" style="5" customWidth="1"/>
    <col min="5" max="5" width="13" customWidth="1"/>
    <col min="6" max="6" width="10.88671875" customWidth="1"/>
    <col min="7" max="7" width="10" customWidth="1"/>
    <col min="8" max="8" width="9.109375" customWidth="1"/>
    <col min="9" max="9" width="10.77734375" customWidth="1"/>
    <col min="10" max="10" width="12.77734375" customWidth="1"/>
    <col min="11" max="11" width="8.77734375" customWidth="1"/>
    <col min="12" max="12" width="11" customWidth="1"/>
    <col min="13" max="13" width="9.6640625" customWidth="1"/>
    <col min="14" max="15" width="10.109375" customWidth="1"/>
    <col min="16" max="16" width="11.109375" customWidth="1"/>
  </cols>
  <sheetData>
    <row r="1" spans="1:18" ht="15.6" x14ac:dyDescent="0.3">
      <c r="A1" s="202" t="s">
        <v>53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11"/>
      <c r="R1" s="11"/>
    </row>
    <row r="2" spans="1:18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4" spans="1:18" x14ac:dyDescent="0.25">
      <c r="A4" s="6" t="s">
        <v>10</v>
      </c>
      <c r="B4" s="6" t="s">
        <v>11</v>
      </c>
      <c r="C4" s="6" t="s">
        <v>1</v>
      </c>
      <c r="D4" s="6" t="s">
        <v>2</v>
      </c>
      <c r="E4" s="6" t="s">
        <v>12</v>
      </c>
      <c r="F4" s="6" t="s">
        <v>3</v>
      </c>
      <c r="G4" s="6" t="s">
        <v>13</v>
      </c>
      <c r="H4" s="6" t="s">
        <v>4</v>
      </c>
      <c r="I4" s="6" t="s">
        <v>5</v>
      </c>
      <c r="J4" s="6" t="s">
        <v>14</v>
      </c>
      <c r="K4" s="6" t="s">
        <v>67</v>
      </c>
      <c r="L4" s="6" t="s">
        <v>56</v>
      </c>
      <c r="M4" s="6" t="s">
        <v>50</v>
      </c>
      <c r="N4" s="6" t="s">
        <v>52</v>
      </c>
      <c r="O4" s="6" t="s">
        <v>51</v>
      </c>
      <c r="P4" s="6" t="s">
        <v>6</v>
      </c>
    </row>
    <row r="6" spans="1:18" x14ac:dyDescent="0.25">
      <c r="A6" s="5" t="s">
        <v>7</v>
      </c>
      <c r="B6" s="10">
        <v>21006</v>
      </c>
      <c r="C6" s="5" t="s">
        <v>8</v>
      </c>
      <c r="D6" s="26">
        <v>41233</v>
      </c>
      <c r="E6" s="1">
        <v>109.44</v>
      </c>
      <c r="F6" s="1">
        <v>50</v>
      </c>
      <c r="G6" s="1">
        <v>10</v>
      </c>
      <c r="H6" s="1">
        <v>10</v>
      </c>
      <c r="I6" s="1">
        <v>20</v>
      </c>
      <c r="J6" s="1">
        <v>4</v>
      </c>
      <c r="K6" s="1">
        <v>0</v>
      </c>
      <c r="L6" s="1">
        <f>SUM(E6:K6)</f>
        <v>203.44</v>
      </c>
      <c r="P6" s="2">
        <f>SUM(L6:O6)</f>
        <v>203.44</v>
      </c>
    </row>
    <row r="7" spans="1:18" x14ac:dyDescent="0.25">
      <c r="B7" s="10"/>
      <c r="C7" s="5">
        <v>2012</v>
      </c>
      <c r="D7" s="26"/>
      <c r="E7" s="1"/>
      <c r="F7" s="1"/>
      <c r="G7" s="1"/>
      <c r="H7" s="1"/>
      <c r="I7" s="1"/>
      <c r="J7" s="1"/>
      <c r="K7" s="1"/>
      <c r="L7" s="1"/>
      <c r="P7" s="2"/>
    </row>
    <row r="8" spans="1:18" x14ac:dyDescent="0.25">
      <c r="D8" s="26"/>
    </row>
    <row r="9" spans="1:18" x14ac:dyDescent="0.25">
      <c r="A9" s="10" t="s">
        <v>9</v>
      </c>
      <c r="B9" s="10">
        <v>25001</v>
      </c>
      <c r="C9" s="5" t="s">
        <v>8</v>
      </c>
      <c r="D9" s="26">
        <v>41233</v>
      </c>
      <c r="E9" s="3">
        <v>100.8</v>
      </c>
      <c r="F9" s="3">
        <v>50</v>
      </c>
      <c r="G9" s="3">
        <v>10</v>
      </c>
      <c r="H9" s="3">
        <v>10</v>
      </c>
      <c r="I9" s="3">
        <v>20</v>
      </c>
      <c r="J9" s="3">
        <v>4</v>
      </c>
      <c r="K9" s="3">
        <v>0</v>
      </c>
      <c r="L9" s="1">
        <f>SUM(E9:K9)</f>
        <v>194.8</v>
      </c>
      <c r="P9" s="2">
        <f>SUM(L9:O9)</f>
        <v>194.8</v>
      </c>
    </row>
    <row r="10" spans="1:18" x14ac:dyDescent="0.25">
      <c r="A10" s="10"/>
      <c r="B10" s="10"/>
      <c r="C10" s="5">
        <v>2012</v>
      </c>
      <c r="D10" s="26"/>
      <c r="E10" s="3"/>
      <c r="F10" s="3"/>
      <c r="G10" s="3"/>
      <c r="H10" s="3"/>
      <c r="I10" s="3"/>
      <c r="J10" s="3"/>
      <c r="K10" s="3"/>
      <c r="L10" s="1"/>
      <c r="P10" s="2"/>
    </row>
    <row r="11" spans="1:18" x14ac:dyDescent="0.25">
      <c r="D11" s="26"/>
    </row>
    <row r="12" spans="1:18" x14ac:dyDescent="0.25">
      <c r="A12" s="5" t="s">
        <v>15</v>
      </c>
      <c r="B12" s="5">
        <v>5001</v>
      </c>
      <c r="C12" s="5" t="s">
        <v>16</v>
      </c>
      <c r="D12" s="26">
        <v>41264</v>
      </c>
      <c r="E12" s="4">
        <v>0</v>
      </c>
      <c r="F12" s="4"/>
      <c r="G12" s="4">
        <v>10</v>
      </c>
      <c r="H12" s="4">
        <v>10</v>
      </c>
      <c r="I12" s="4">
        <v>20</v>
      </c>
      <c r="J12" s="4">
        <v>4</v>
      </c>
      <c r="K12" s="4"/>
      <c r="L12" s="1">
        <f>SUM(E12:K12)</f>
        <v>44</v>
      </c>
      <c r="P12" s="2">
        <f>SUM(L12:O12)</f>
        <v>44</v>
      </c>
    </row>
    <row r="13" spans="1:18" x14ac:dyDescent="0.25">
      <c r="C13" s="5">
        <v>2012</v>
      </c>
      <c r="D13" s="26"/>
      <c r="E13" s="4"/>
      <c r="F13" s="4"/>
      <c r="G13" s="4"/>
      <c r="H13" s="4"/>
      <c r="I13" s="4"/>
      <c r="J13" s="4"/>
      <c r="K13" s="4"/>
      <c r="L13" s="1"/>
      <c r="P13" s="2"/>
    </row>
    <row r="14" spans="1:18" x14ac:dyDescent="0.25">
      <c r="D14" s="26"/>
      <c r="E14" s="4"/>
      <c r="F14" s="4"/>
      <c r="G14" s="4"/>
      <c r="H14" s="4"/>
      <c r="I14" s="4"/>
      <c r="J14" s="4"/>
      <c r="K14" s="4"/>
      <c r="L14" s="4"/>
    </row>
    <row r="15" spans="1:18" x14ac:dyDescent="0.25">
      <c r="A15" s="5" t="s">
        <v>17</v>
      </c>
      <c r="B15" s="5">
        <v>9001</v>
      </c>
      <c r="C15" s="5" t="s">
        <v>22</v>
      </c>
      <c r="D15" s="26">
        <v>41264</v>
      </c>
      <c r="E15" s="4">
        <v>39</v>
      </c>
      <c r="F15" s="4">
        <v>50</v>
      </c>
      <c r="G15" s="4">
        <v>10</v>
      </c>
      <c r="H15" s="4">
        <v>10</v>
      </c>
      <c r="I15" s="4">
        <v>20</v>
      </c>
      <c r="J15" s="4">
        <v>4</v>
      </c>
      <c r="K15" s="4"/>
      <c r="L15" s="1">
        <f>SUM(E15:K15)</f>
        <v>133</v>
      </c>
      <c r="P15" s="2">
        <f>SUM(L15:O15)</f>
        <v>133</v>
      </c>
    </row>
    <row r="16" spans="1:18" x14ac:dyDescent="0.25">
      <c r="C16" s="5">
        <v>2012</v>
      </c>
      <c r="D16" s="26"/>
      <c r="E16" s="4"/>
      <c r="F16" s="4"/>
      <c r="G16" s="4"/>
      <c r="H16" s="4"/>
      <c r="I16" s="4"/>
      <c r="J16" s="4"/>
      <c r="K16" s="4"/>
      <c r="L16" s="1"/>
      <c r="P16" s="2"/>
    </row>
    <row r="17" spans="1:16" x14ac:dyDescent="0.25">
      <c r="D17" s="26"/>
      <c r="E17" s="4"/>
      <c r="F17" s="4"/>
      <c r="G17" s="4"/>
      <c r="H17" s="4"/>
      <c r="I17" s="4"/>
      <c r="J17" s="4"/>
      <c r="K17" s="4"/>
      <c r="L17" s="4"/>
    </row>
    <row r="18" spans="1:16" x14ac:dyDescent="0.25">
      <c r="A18" s="5" t="s">
        <v>18</v>
      </c>
      <c r="B18" s="5">
        <v>9001</v>
      </c>
      <c r="C18" s="5" t="s">
        <v>23</v>
      </c>
      <c r="D18" s="26">
        <v>41264</v>
      </c>
      <c r="E18" s="4">
        <v>79.2</v>
      </c>
      <c r="F18" s="4">
        <v>50</v>
      </c>
      <c r="G18" s="4">
        <v>10</v>
      </c>
      <c r="H18" s="4">
        <v>10</v>
      </c>
      <c r="I18" s="4">
        <v>20</v>
      </c>
      <c r="J18" s="4">
        <v>4</v>
      </c>
      <c r="K18" s="4"/>
      <c r="L18" s="1">
        <f>SUM(E18:K18)</f>
        <v>173.2</v>
      </c>
      <c r="P18" s="2">
        <f>SUM(L18:O18)</f>
        <v>173.2</v>
      </c>
    </row>
    <row r="19" spans="1:16" x14ac:dyDescent="0.25">
      <c r="C19" s="5">
        <v>2012</v>
      </c>
      <c r="D19" s="26"/>
      <c r="E19" s="4"/>
      <c r="F19" s="4"/>
      <c r="G19" s="4"/>
      <c r="H19" s="4"/>
      <c r="I19" s="4"/>
      <c r="J19" s="4"/>
      <c r="K19" s="4"/>
      <c r="L19" s="1"/>
      <c r="P19" s="2"/>
    </row>
    <row r="20" spans="1:16" x14ac:dyDescent="0.25">
      <c r="D20" s="26"/>
      <c r="E20" s="4"/>
      <c r="F20" s="4"/>
      <c r="G20" s="4"/>
      <c r="H20" s="4"/>
      <c r="I20" s="4"/>
      <c r="J20" s="4"/>
      <c r="K20" s="4"/>
      <c r="L20" s="4"/>
    </row>
    <row r="21" spans="1:16" x14ac:dyDescent="0.25">
      <c r="A21" s="5" t="s">
        <v>19</v>
      </c>
      <c r="B21" s="5">
        <v>9001</v>
      </c>
      <c r="C21" s="5" t="s">
        <v>24</v>
      </c>
      <c r="D21" s="26">
        <v>41264</v>
      </c>
      <c r="E21" s="4">
        <v>49.5</v>
      </c>
      <c r="F21" s="4">
        <v>50</v>
      </c>
      <c r="G21" s="4">
        <v>10</v>
      </c>
      <c r="H21" s="4">
        <v>10</v>
      </c>
      <c r="I21" s="4">
        <v>20</v>
      </c>
      <c r="J21" s="4">
        <v>4</v>
      </c>
      <c r="K21" s="4"/>
      <c r="L21" s="1">
        <f>SUM(E21:K21)</f>
        <v>143.5</v>
      </c>
      <c r="P21" s="2">
        <f>SUM(L21:O21)</f>
        <v>143.5</v>
      </c>
    </row>
    <row r="22" spans="1:16" x14ac:dyDescent="0.25">
      <c r="C22" s="5">
        <v>2012</v>
      </c>
      <c r="D22" s="26"/>
      <c r="E22" s="4"/>
      <c r="F22" s="4"/>
      <c r="G22" s="4"/>
      <c r="H22" s="4"/>
      <c r="I22" s="4"/>
      <c r="J22" s="4"/>
      <c r="K22" s="4"/>
      <c r="L22" s="1"/>
      <c r="P22" s="2"/>
    </row>
    <row r="23" spans="1:16" x14ac:dyDescent="0.25">
      <c r="D23" s="26"/>
      <c r="E23" s="4"/>
      <c r="F23" s="4"/>
      <c r="G23" s="4"/>
      <c r="H23" s="4"/>
      <c r="I23" s="4"/>
      <c r="J23" s="4"/>
      <c r="K23" s="4"/>
      <c r="L23" s="4"/>
    </row>
    <row r="24" spans="1:16" x14ac:dyDescent="0.25">
      <c r="A24" s="5" t="s">
        <v>20</v>
      </c>
      <c r="B24" s="5">
        <v>25001</v>
      </c>
      <c r="C24" s="5" t="s">
        <v>21</v>
      </c>
      <c r="D24" s="26">
        <v>41264</v>
      </c>
      <c r="E24" s="4">
        <v>65.099999999999994</v>
      </c>
      <c r="F24" s="4">
        <v>50</v>
      </c>
      <c r="G24" s="4">
        <v>10</v>
      </c>
      <c r="H24" s="4">
        <v>10</v>
      </c>
      <c r="I24" s="4">
        <v>20</v>
      </c>
      <c r="J24" s="4">
        <v>4</v>
      </c>
      <c r="K24" s="4"/>
      <c r="L24" s="1">
        <f>SUM(E24:K24)</f>
        <v>159.1</v>
      </c>
      <c r="P24" s="2">
        <f>SUM(L24:O24)</f>
        <v>159.1</v>
      </c>
    </row>
    <row r="25" spans="1:16" x14ac:dyDescent="0.25">
      <c r="C25" s="5">
        <v>2012</v>
      </c>
      <c r="D25" s="26"/>
      <c r="E25" s="4"/>
      <c r="F25" s="4"/>
      <c r="G25" s="4"/>
      <c r="H25" s="4"/>
      <c r="I25" s="4"/>
      <c r="J25" s="4"/>
      <c r="K25" s="4"/>
      <c r="L25" s="1"/>
      <c r="P25" s="2"/>
    </row>
    <row r="26" spans="1:16" x14ac:dyDescent="0.25">
      <c r="D26" s="26"/>
    </row>
    <row r="27" spans="1:16" x14ac:dyDescent="0.25">
      <c r="A27" s="5" t="s">
        <v>25</v>
      </c>
      <c r="B27" s="5">
        <v>4002</v>
      </c>
      <c r="C27" s="5" t="s">
        <v>28</v>
      </c>
      <c r="D27" s="26">
        <v>41309</v>
      </c>
      <c r="E27" s="4">
        <v>43.2</v>
      </c>
      <c r="F27" s="4">
        <v>50</v>
      </c>
      <c r="G27" s="4">
        <v>10</v>
      </c>
      <c r="H27" s="4">
        <v>10</v>
      </c>
      <c r="I27" s="4">
        <v>20</v>
      </c>
      <c r="J27" s="4">
        <v>4</v>
      </c>
      <c r="K27" s="4">
        <v>5.54</v>
      </c>
      <c r="L27" s="1">
        <f>SUM(E27:K27)</f>
        <v>142.73999999999998</v>
      </c>
      <c r="P27" s="2">
        <f>SUM(L27:O27)</f>
        <v>142.73999999999998</v>
      </c>
    </row>
    <row r="28" spans="1:16" x14ac:dyDescent="0.25">
      <c r="C28" s="5">
        <v>2010</v>
      </c>
      <c r="D28" s="26"/>
      <c r="E28" s="4"/>
      <c r="F28" s="4"/>
      <c r="G28" s="4"/>
      <c r="H28" s="4"/>
      <c r="I28" s="4"/>
      <c r="J28" s="4"/>
      <c r="K28" s="4"/>
      <c r="L28" s="1"/>
      <c r="P28" s="2"/>
    </row>
    <row r="29" spans="1:16" x14ac:dyDescent="0.25">
      <c r="D29" s="26"/>
      <c r="E29" s="4"/>
      <c r="F29" s="4"/>
      <c r="G29" s="4"/>
      <c r="H29" s="4"/>
      <c r="I29" s="4"/>
      <c r="J29" s="4"/>
      <c r="K29" s="4"/>
      <c r="L29" s="4"/>
    </row>
    <row r="30" spans="1:16" x14ac:dyDescent="0.25">
      <c r="A30" s="5" t="s">
        <v>26</v>
      </c>
      <c r="B30" s="5">
        <v>5001</v>
      </c>
      <c r="C30" s="5" t="s">
        <v>29</v>
      </c>
      <c r="D30" s="26">
        <v>41309</v>
      </c>
      <c r="E30" s="4">
        <v>108</v>
      </c>
      <c r="F30" s="4">
        <v>75</v>
      </c>
      <c r="G30" s="4">
        <v>10</v>
      </c>
      <c r="H30" s="4">
        <v>20</v>
      </c>
      <c r="I30" s="4">
        <v>40</v>
      </c>
      <c r="J30" s="4">
        <v>4</v>
      </c>
      <c r="K30" s="4">
        <v>5.59</v>
      </c>
      <c r="L30" s="1">
        <f>SUM(E30:K30)</f>
        <v>262.58999999999997</v>
      </c>
      <c r="P30" s="2">
        <f>SUM(L30:O30)</f>
        <v>262.58999999999997</v>
      </c>
    </row>
    <row r="31" spans="1:16" x14ac:dyDescent="0.25">
      <c r="C31" s="5" t="s">
        <v>111</v>
      </c>
      <c r="D31" s="26"/>
      <c r="E31" s="4"/>
      <c r="F31" s="4"/>
      <c r="G31" s="4"/>
      <c r="H31" s="4"/>
      <c r="I31" s="4"/>
      <c r="J31" s="4"/>
      <c r="K31" s="4"/>
      <c r="L31" s="1"/>
      <c r="P31" s="2"/>
    </row>
    <row r="32" spans="1:16" x14ac:dyDescent="0.25">
      <c r="D32" s="26"/>
      <c r="E32" s="4"/>
      <c r="F32" s="4"/>
      <c r="G32" s="4"/>
      <c r="H32" s="4"/>
      <c r="I32" s="4"/>
      <c r="J32" s="4"/>
      <c r="K32" s="4"/>
      <c r="L32" s="4"/>
    </row>
    <row r="33" spans="1:16" x14ac:dyDescent="0.25">
      <c r="A33" s="5" t="s">
        <v>27</v>
      </c>
      <c r="B33" s="5">
        <v>5001</v>
      </c>
      <c r="C33" s="33" t="s">
        <v>118</v>
      </c>
      <c r="D33" s="26">
        <v>41309</v>
      </c>
      <c r="E33" s="4">
        <v>108</v>
      </c>
      <c r="F33" s="4">
        <v>50</v>
      </c>
      <c r="G33" s="4">
        <v>10</v>
      </c>
      <c r="H33" s="4">
        <v>10</v>
      </c>
      <c r="I33" s="4">
        <v>20</v>
      </c>
      <c r="J33" s="4">
        <v>4</v>
      </c>
      <c r="K33" s="4">
        <v>0</v>
      </c>
      <c r="L33" s="1">
        <f>SUM(E33:K33)</f>
        <v>202</v>
      </c>
      <c r="P33" s="2">
        <f>SUM(L33:O33)</f>
        <v>202</v>
      </c>
    </row>
    <row r="34" spans="1:16" x14ac:dyDescent="0.25">
      <c r="C34" s="5">
        <v>2012</v>
      </c>
      <c r="D34" s="26"/>
      <c r="E34" s="4"/>
      <c r="F34" s="4"/>
      <c r="G34" s="4"/>
      <c r="H34" s="4"/>
      <c r="I34" s="4"/>
      <c r="J34" s="4"/>
      <c r="K34" s="4"/>
      <c r="L34" s="1"/>
      <c r="P34" s="2"/>
    </row>
    <row r="35" spans="1:16" x14ac:dyDescent="0.25">
      <c r="D35" s="26"/>
    </row>
    <row r="36" spans="1:16" x14ac:dyDescent="0.25">
      <c r="A36" s="5" t="s">
        <v>36</v>
      </c>
      <c r="B36" s="10">
        <v>5001</v>
      </c>
      <c r="C36" s="10" t="s">
        <v>40</v>
      </c>
      <c r="D36" s="26">
        <v>41326</v>
      </c>
      <c r="E36" s="1">
        <v>204.75</v>
      </c>
      <c r="F36" s="1">
        <v>100</v>
      </c>
      <c r="G36" s="1">
        <v>10</v>
      </c>
      <c r="H36" s="1">
        <v>30</v>
      </c>
      <c r="I36" s="1">
        <v>60</v>
      </c>
      <c r="J36" s="1">
        <v>4</v>
      </c>
      <c r="K36" s="1">
        <v>5.54</v>
      </c>
      <c r="L36" s="1">
        <f>SUM(E36:K36)</f>
        <v>414.29</v>
      </c>
      <c r="M36" s="1"/>
      <c r="N36" s="1"/>
      <c r="O36" s="1"/>
      <c r="P36" s="2">
        <f>SUM(L36:O36)</f>
        <v>414.29</v>
      </c>
    </row>
    <row r="37" spans="1:16" x14ac:dyDescent="0.25">
      <c r="B37" s="10"/>
      <c r="C37" s="5" t="s">
        <v>112</v>
      </c>
      <c r="D37" s="2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</row>
    <row r="38" spans="1:16" x14ac:dyDescent="0.25">
      <c r="D38" s="26"/>
      <c r="P38" s="7"/>
    </row>
    <row r="39" spans="1:16" x14ac:dyDescent="0.25">
      <c r="A39" s="10" t="s">
        <v>37</v>
      </c>
      <c r="B39" s="10">
        <v>9001</v>
      </c>
      <c r="C39" s="5" t="s">
        <v>41</v>
      </c>
      <c r="D39" s="26">
        <v>41326</v>
      </c>
      <c r="E39" s="3">
        <v>54</v>
      </c>
      <c r="F39" s="3">
        <v>50</v>
      </c>
      <c r="G39" s="3">
        <v>10</v>
      </c>
      <c r="H39" s="3">
        <v>10</v>
      </c>
      <c r="I39" s="3">
        <v>20</v>
      </c>
      <c r="J39" s="3">
        <v>4</v>
      </c>
      <c r="K39" s="3">
        <v>5.75</v>
      </c>
      <c r="L39" s="1">
        <f>SUM(E39:K39)</f>
        <v>153.75</v>
      </c>
      <c r="M39" s="3"/>
      <c r="N39" s="3"/>
      <c r="O39" s="3"/>
      <c r="P39" s="2">
        <f>SUM(L39:O39)</f>
        <v>153.75</v>
      </c>
    </row>
    <row r="40" spans="1:16" x14ac:dyDescent="0.25">
      <c r="A40" s="10"/>
      <c r="B40" s="10"/>
      <c r="C40" s="5">
        <v>2012</v>
      </c>
      <c r="D40" s="26"/>
      <c r="E40" s="3"/>
      <c r="F40" s="3"/>
      <c r="G40" s="3"/>
      <c r="H40" s="3"/>
      <c r="I40" s="3"/>
      <c r="J40" s="3"/>
      <c r="K40" s="3"/>
      <c r="L40" s="1"/>
      <c r="M40" s="3"/>
      <c r="N40" s="3"/>
      <c r="O40" s="3"/>
      <c r="P40" s="2"/>
    </row>
    <row r="41" spans="1:16" x14ac:dyDescent="0.25">
      <c r="D41" s="26"/>
      <c r="P41" s="7"/>
    </row>
    <row r="42" spans="1:16" x14ac:dyDescent="0.25">
      <c r="A42" s="5" t="s">
        <v>38</v>
      </c>
      <c r="B42" s="5">
        <v>20001</v>
      </c>
      <c r="C42" s="5" t="s">
        <v>42</v>
      </c>
      <c r="D42" s="26">
        <v>41326</v>
      </c>
      <c r="E42" s="4">
        <v>54</v>
      </c>
      <c r="F42" s="4">
        <v>50</v>
      </c>
      <c r="G42" s="4">
        <v>10</v>
      </c>
      <c r="H42" s="4">
        <v>10</v>
      </c>
      <c r="I42" s="4">
        <v>20</v>
      </c>
      <c r="J42" s="4">
        <v>4</v>
      </c>
      <c r="K42" s="4">
        <v>5.75</v>
      </c>
      <c r="L42" s="1">
        <f>SUM(E42:K42)</f>
        <v>153.75</v>
      </c>
      <c r="M42" s="4"/>
      <c r="N42" s="4"/>
      <c r="O42" s="4"/>
      <c r="P42" s="2">
        <f>SUM(L42:O42)</f>
        <v>153.75</v>
      </c>
    </row>
    <row r="43" spans="1:16" x14ac:dyDescent="0.25">
      <c r="C43" s="5">
        <v>2012</v>
      </c>
      <c r="D43" s="26"/>
      <c r="E43" s="4"/>
      <c r="F43" s="4"/>
      <c r="G43" s="4"/>
      <c r="H43" s="4"/>
      <c r="I43" s="4"/>
      <c r="J43" s="4"/>
      <c r="K43" s="4"/>
      <c r="L43" s="1"/>
      <c r="M43" s="4"/>
      <c r="N43" s="4"/>
      <c r="O43" s="4"/>
      <c r="P43" s="2"/>
    </row>
    <row r="44" spans="1:16" x14ac:dyDescent="0.25">
      <c r="D44" s="2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5" t="s">
        <v>39</v>
      </c>
      <c r="B45" s="5">
        <v>20009</v>
      </c>
      <c r="C45" s="5" t="s">
        <v>43</v>
      </c>
      <c r="D45" s="26">
        <v>41326</v>
      </c>
      <c r="E45" s="4">
        <v>507.88</v>
      </c>
      <c r="F45" s="4">
        <v>75</v>
      </c>
      <c r="G45" s="4">
        <v>10</v>
      </c>
      <c r="H45" s="4">
        <v>20</v>
      </c>
      <c r="I45" s="4">
        <v>40</v>
      </c>
      <c r="J45" s="4">
        <v>4</v>
      </c>
      <c r="K45" s="4">
        <v>5.59</v>
      </c>
      <c r="L45" s="1">
        <f>SUM(E45:K45)</f>
        <v>662.47</v>
      </c>
      <c r="M45" s="4"/>
      <c r="N45" s="4"/>
      <c r="O45" s="4"/>
      <c r="P45" s="2">
        <f>SUM(L45:O45)</f>
        <v>662.47</v>
      </c>
    </row>
    <row r="46" spans="1:16" x14ac:dyDescent="0.25">
      <c r="C46" s="5" t="s">
        <v>111</v>
      </c>
      <c r="D46" s="26"/>
      <c r="E46" s="4"/>
      <c r="F46" s="4"/>
      <c r="G46" s="4"/>
      <c r="H46" s="4"/>
      <c r="I46" s="4"/>
      <c r="J46" s="4"/>
      <c r="K46" s="4"/>
      <c r="L46" s="1"/>
      <c r="M46" s="4"/>
      <c r="N46" s="4"/>
      <c r="O46" s="4"/>
      <c r="P46" s="2"/>
    </row>
    <row r="47" spans="1:16" x14ac:dyDescent="0.25">
      <c r="D47" s="26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5" t="s">
        <v>54</v>
      </c>
      <c r="B48" s="5">
        <v>16001</v>
      </c>
      <c r="C48" s="5" t="s">
        <v>55</v>
      </c>
      <c r="D48" s="26">
        <v>41319</v>
      </c>
      <c r="E48" s="4">
        <v>7.43</v>
      </c>
      <c r="F48" s="4">
        <v>100</v>
      </c>
      <c r="G48" s="4">
        <v>10</v>
      </c>
      <c r="H48" s="4">
        <v>30</v>
      </c>
      <c r="I48" s="4">
        <v>60</v>
      </c>
      <c r="J48" s="4">
        <v>4</v>
      </c>
      <c r="K48" s="4">
        <v>5.32</v>
      </c>
      <c r="L48" s="1">
        <f>SUM(E48:K48)</f>
        <v>216.75</v>
      </c>
      <c r="M48" s="4">
        <v>0.35</v>
      </c>
      <c r="N48" s="4">
        <v>11.08</v>
      </c>
      <c r="O48" s="4">
        <v>21.82</v>
      </c>
      <c r="P48" s="2">
        <f>SUM(L48:O48)</f>
        <v>250</v>
      </c>
    </row>
    <row r="49" spans="1:16" x14ac:dyDescent="0.25">
      <c r="C49" s="5" t="s">
        <v>113</v>
      </c>
      <c r="D49" s="26"/>
      <c r="E49" s="4"/>
      <c r="F49" s="4"/>
      <c r="G49" s="4"/>
      <c r="H49" s="4"/>
      <c r="I49" s="4"/>
      <c r="J49" s="4"/>
      <c r="K49" s="4"/>
      <c r="L49" s="1"/>
      <c r="M49" s="4"/>
      <c r="N49" s="4"/>
      <c r="O49" s="4"/>
      <c r="P49" s="2"/>
    </row>
    <row r="50" spans="1:16" x14ac:dyDescent="0.25">
      <c r="D50" s="2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5" t="s">
        <v>44</v>
      </c>
      <c r="B51" s="5">
        <v>14008</v>
      </c>
      <c r="C51" s="5" t="s">
        <v>47</v>
      </c>
      <c r="D51" s="26">
        <v>41348</v>
      </c>
      <c r="E51" s="4">
        <v>147</v>
      </c>
      <c r="F51" s="4">
        <v>75</v>
      </c>
      <c r="G51" s="4">
        <v>10</v>
      </c>
      <c r="H51" s="4">
        <v>20</v>
      </c>
      <c r="I51" s="4">
        <v>40</v>
      </c>
      <c r="J51" s="4">
        <v>4</v>
      </c>
      <c r="K51" s="4">
        <v>5.54</v>
      </c>
      <c r="L51" s="1">
        <f>SUM(E51:K51)</f>
        <v>301.54000000000002</v>
      </c>
      <c r="M51" s="4">
        <v>0.73</v>
      </c>
      <c r="N51" s="4">
        <v>11.18</v>
      </c>
      <c r="O51" s="4">
        <v>8.94</v>
      </c>
      <c r="P51" s="2">
        <f>SUM(L51:O51)</f>
        <v>322.39000000000004</v>
      </c>
    </row>
    <row r="52" spans="1:16" x14ac:dyDescent="0.25">
      <c r="C52" s="5" t="s">
        <v>114</v>
      </c>
      <c r="D52" s="26"/>
      <c r="E52" s="4"/>
      <c r="F52" s="4"/>
      <c r="G52" s="4"/>
      <c r="H52" s="4"/>
      <c r="I52" s="4"/>
      <c r="J52" s="4"/>
      <c r="K52" s="4"/>
      <c r="L52" s="1"/>
      <c r="M52" s="4"/>
      <c r="N52" s="4"/>
      <c r="O52" s="4"/>
      <c r="P52" s="2"/>
    </row>
    <row r="53" spans="1:16" x14ac:dyDescent="0.25">
      <c r="D53" s="2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5" t="s">
        <v>45</v>
      </c>
      <c r="B54" s="5">
        <v>16002</v>
      </c>
      <c r="C54" s="5" t="s">
        <v>48</v>
      </c>
      <c r="D54" s="26">
        <v>41348</v>
      </c>
      <c r="E54" s="4">
        <v>131.04</v>
      </c>
      <c r="F54" s="4">
        <v>50</v>
      </c>
      <c r="G54" s="4">
        <v>10</v>
      </c>
      <c r="H54" s="4">
        <v>10</v>
      </c>
      <c r="I54" s="4">
        <v>20</v>
      </c>
      <c r="J54" s="4">
        <v>4</v>
      </c>
      <c r="K54" s="4">
        <v>5.75</v>
      </c>
      <c r="L54" s="1">
        <f>SUM(E54:K54)</f>
        <v>230.79</v>
      </c>
      <c r="M54" s="4"/>
      <c r="N54" s="4"/>
      <c r="O54" s="4"/>
      <c r="P54" s="2">
        <f>SUM(L54:O54)</f>
        <v>230.79</v>
      </c>
    </row>
    <row r="55" spans="1:16" x14ac:dyDescent="0.25">
      <c r="C55" s="5">
        <v>2012</v>
      </c>
      <c r="D55" s="26"/>
      <c r="E55" s="4"/>
      <c r="F55" s="4"/>
      <c r="G55" s="4"/>
      <c r="H55" s="4"/>
      <c r="I55" s="4"/>
      <c r="J55" s="4"/>
      <c r="K55" s="4"/>
      <c r="L55" s="1"/>
      <c r="M55" s="4"/>
      <c r="N55" s="4"/>
      <c r="O55" s="4"/>
      <c r="P55" s="2"/>
    </row>
    <row r="56" spans="1:16" x14ac:dyDescent="0.25">
      <c r="D56" s="2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25">
      <c r="A57" s="5" t="s">
        <v>46</v>
      </c>
      <c r="B57" s="5">
        <v>24001</v>
      </c>
      <c r="C57" s="5" t="s">
        <v>49</v>
      </c>
      <c r="D57" s="26">
        <v>41348</v>
      </c>
      <c r="E57" s="4">
        <v>54</v>
      </c>
      <c r="F57" s="4">
        <v>50</v>
      </c>
      <c r="G57" s="4">
        <v>10</v>
      </c>
      <c r="H57" s="4">
        <v>10</v>
      </c>
      <c r="I57" s="4">
        <v>20</v>
      </c>
      <c r="J57" s="4">
        <v>4</v>
      </c>
      <c r="K57" s="4">
        <v>5.59</v>
      </c>
      <c r="L57" s="1">
        <f>SUM(E57:K57)</f>
        <v>153.59</v>
      </c>
      <c r="M57" s="4"/>
      <c r="N57" s="4"/>
      <c r="O57" s="4"/>
      <c r="P57" s="2">
        <f>SUM(L57:O57)</f>
        <v>153.59</v>
      </c>
    </row>
    <row r="58" spans="1:16" x14ac:dyDescent="0.25">
      <c r="C58" s="5">
        <v>2011</v>
      </c>
      <c r="D58" s="26"/>
      <c r="E58" s="4"/>
      <c r="F58" s="4"/>
      <c r="G58" s="4"/>
      <c r="H58" s="4"/>
      <c r="I58" s="4"/>
      <c r="J58" s="4"/>
      <c r="K58" s="4"/>
      <c r="L58" s="1"/>
      <c r="M58" s="4"/>
      <c r="N58" s="4"/>
      <c r="O58" s="4"/>
      <c r="P58" s="2"/>
    </row>
    <row r="59" spans="1:16" x14ac:dyDescent="0.25">
      <c r="D59" s="26"/>
      <c r="E59" s="4"/>
      <c r="F59" s="4"/>
      <c r="G59" s="4"/>
      <c r="H59" s="4"/>
      <c r="I59" s="4"/>
      <c r="J59" s="4"/>
      <c r="K59" s="4"/>
      <c r="L59" s="1"/>
      <c r="M59" s="4"/>
      <c r="N59" s="4"/>
      <c r="O59" s="4"/>
      <c r="P59" s="2"/>
    </row>
    <row r="60" spans="1:16" x14ac:dyDescent="0.25">
      <c r="A60" s="5" t="s">
        <v>89</v>
      </c>
      <c r="B60" s="5">
        <v>9001</v>
      </c>
      <c r="C60" s="5" t="s">
        <v>95</v>
      </c>
      <c r="D60" s="26">
        <v>41390</v>
      </c>
      <c r="E60" s="4">
        <v>38.25</v>
      </c>
      <c r="F60" s="4">
        <v>50</v>
      </c>
      <c r="G60" s="4">
        <v>10</v>
      </c>
      <c r="H60" s="4">
        <v>10</v>
      </c>
      <c r="I60" s="4">
        <v>20</v>
      </c>
      <c r="J60" s="4">
        <v>4</v>
      </c>
      <c r="K60" s="4">
        <v>5.75</v>
      </c>
      <c r="L60" s="1">
        <f>SUM(E60:K60)</f>
        <v>138</v>
      </c>
      <c r="M60" s="4"/>
      <c r="N60" s="4"/>
      <c r="O60" s="4"/>
      <c r="P60" s="2">
        <f>SUM(L60:O60)</f>
        <v>138</v>
      </c>
    </row>
    <row r="61" spans="1:16" x14ac:dyDescent="0.25">
      <c r="C61" s="5">
        <v>2012</v>
      </c>
      <c r="D61" s="26"/>
      <c r="E61" s="4"/>
      <c r="F61" s="4"/>
      <c r="G61" s="4"/>
      <c r="H61" s="4"/>
      <c r="I61" s="4"/>
      <c r="J61" s="4"/>
      <c r="K61" s="4"/>
      <c r="L61" s="1"/>
      <c r="M61" s="4"/>
      <c r="N61" s="4"/>
      <c r="O61" s="4"/>
      <c r="P61" s="2"/>
    </row>
    <row r="62" spans="1:16" x14ac:dyDescent="0.25">
      <c r="D62" s="26"/>
      <c r="E62" s="4"/>
      <c r="F62" s="4"/>
      <c r="G62" s="4"/>
      <c r="H62" s="4"/>
      <c r="I62" s="4"/>
      <c r="J62" s="4"/>
      <c r="K62" s="4"/>
      <c r="L62" s="1"/>
      <c r="M62" s="4"/>
      <c r="N62" s="4"/>
      <c r="O62" s="4"/>
      <c r="P62" s="2"/>
    </row>
    <row r="63" spans="1:16" x14ac:dyDescent="0.25">
      <c r="A63" s="5" t="s">
        <v>90</v>
      </c>
      <c r="B63" s="5">
        <v>9001</v>
      </c>
      <c r="C63" s="5" t="s">
        <v>96</v>
      </c>
      <c r="D63" s="26">
        <v>41390</v>
      </c>
      <c r="E63" s="4">
        <v>50.4</v>
      </c>
      <c r="F63" s="4">
        <v>50</v>
      </c>
      <c r="G63" s="4">
        <v>10</v>
      </c>
      <c r="H63" s="4">
        <v>10</v>
      </c>
      <c r="I63" s="4">
        <v>20</v>
      </c>
      <c r="J63" s="4">
        <v>4</v>
      </c>
      <c r="K63" s="4">
        <v>5.75</v>
      </c>
      <c r="L63" s="1">
        <f>SUM(E63:K63)</f>
        <v>150.15</v>
      </c>
      <c r="M63" s="4"/>
      <c r="N63" s="4"/>
      <c r="O63" s="4"/>
      <c r="P63" s="2">
        <f>SUM(L63:O63)</f>
        <v>150.15</v>
      </c>
    </row>
    <row r="64" spans="1:16" x14ac:dyDescent="0.25">
      <c r="C64" s="5">
        <v>2012</v>
      </c>
      <c r="D64" s="26"/>
      <c r="E64" s="4"/>
      <c r="F64" s="4"/>
      <c r="G64" s="4"/>
      <c r="H64" s="4"/>
      <c r="I64" s="4"/>
      <c r="J64" s="4"/>
      <c r="K64" s="4"/>
      <c r="L64" s="1"/>
      <c r="M64" s="4"/>
      <c r="N64" s="4"/>
      <c r="O64" s="4"/>
      <c r="P64" s="2"/>
    </row>
    <row r="65" spans="1:16" x14ac:dyDescent="0.25">
      <c r="D65" s="26"/>
      <c r="E65" s="4"/>
      <c r="F65" s="4"/>
      <c r="G65" s="4"/>
      <c r="H65" s="4"/>
      <c r="I65" s="4"/>
      <c r="J65" s="4"/>
      <c r="K65" s="4"/>
      <c r="L65" s="1"/>
      <c r="M65" s="4"/>
      <c r="N65" s="4"/>
      <c r="O65" s="4"/>
      <c r="P65" s="2"/>
    </row>
    <row r="66" spans="1:16" x14ac:dyDescent="0.25">
      <c r="A66" s="5" t="s">
        <v>91</v>
      </c>
      <c r="B66" s="5">
        <v>23001</v>
      </c>
      <c r="C66" s="5" t="s">
        <v>97</v>
      </c>
      <c r="D66" s="26">
        <v>41390</v>
      </c>
      <c r="E66" s="4">
        <v>151.19999999999999</v>
      </c>
      <c r="F66" s="4">
        <v>100</v>
      </c>
      <c r="G66" s="4">
        <v>10</v>
      </c>
      <c r="H66" s="4">
        <v>30</v>
      </c>
      <c r="I66" s="4">
        <v>60</v>
      </c>
      <c r="J66" s="4">
        <v>4</v>
      </c>
      <c r="K66" s="4">
        <v>5.54</v>
      </c>
      <c r="L66" s="1">
        <f>SUM(E66:K66)</f>
        <v>360.74</v>
      </c>
      <c r="M66" s="4">
        <v>0.96</v>
      </c>
      <c r="N66" s="4">
        <v>11.5</v>
      </c>
      <c r="O66" s="4">
        <v>11.79</v>
      </c>
      <c r="P66" s="2">
        <f>SUM(L66:O66)</f>
        <v>384.99</v>
      </c>
    </row>
    <row r="67" spans="1:16" x14ac:dyDescent="0.25">
      <c r="C67" s="5" t="s">
        <v>112</v>
      </c>
      <c r="D67" s="26"/>
      <c r="E67" s="4"/>
      <c r="F67" s="4"/>
      <c r="G67" s="4"/>
      <c r="H67" s="4"/>
      <c r="I67" s="4"/>
      <c r="J67" s="4"/>
      <c r="K67" s="4"/>
      <c r="L67" s="1"/>
      <c r="M67" s="4"/>
      <c r="N67" s="4"/>
      <c r="O67" s="4"/>
      <c r="P67" s="2"/>
    </row>
    <row r="68" spans="1:16" x14ac:dyDescent="0.25">
      <c r="D68" s="26"/>
      <c r="E68" s="4"/>
      <c r="F68" s="4"/>
      <c r="G68" s="4"/>
      <c r="H68" s="4"/>
      <c r="I68" s="4"/>
      <c r="J68" s="4"/>
      <c r="K68" s="4"/>
      <c r="L68" s="1"/>
      <c r="M68" s="4"/>
      <c r="N68" s="4"/>
      <c r="O68" s="4"/>
      <c r="P68" s="2"/>
    </row>
    <row r="69" spans="1:16" x14ac:dyDescent="0.25">
      <c r="A69" s="5" t="s">
        <v>92</v>
      </c>
      <c r="B69" s="5">
        <v>23001</v>
      </c>
      <c r="C69" s="5" t="s">
        <v>97</v>
      </c>
      <c r="D69" s="26">
        <v>41390</v>
      </c>
      <c r="E69" s="4">
        <v>124.2</v>
      </c>
      <c r="F69" s="4">
        <v>100</v>
      </c>
      <c r="G69" s="4">
        <v>10</v>
      </c>
      <c r="H69" s="4">
        <v>30</v>
      </c>
      <c r="I69" s="4">
        <v>60</v>
      </c>
      <c r="J69" s="4">
        <v>4</v>
      </c>
      <c r="K69" s="4">
        <v>5.54</v>
      </c>
      <c r="L69" s="1">
        <f>SUM(E69:K69)</f>
        <v>333.74</v>
      </c>
      <c r="M69" s="4">
        <v>0.96</v>
      </c>
      <c r="N69" s="4">
        <v>11.5</v>
      </c>
      <c r="O69" s="4">
        <v>11.79</v>
      </c>
      <c r="P69" s="2">
        <f>SUM(L69:O69)</f>
        <v>357.99</v>
      </c>
    </row>
    <row r="70" spans="1:16" x14ac:dyDescent="0.25">
      <c r="C70" s="5" t="s">
        <v>115</v>
      </c>
      <c r="D70" s="26"/>
      <c r="E70" s="4"/>
      <c r="F70" s="4"/>
      <c r="G70" s="4"/>
      <c r="H70" s="4"/>
      <c r="I70" s="4"/>
      <c r="J70" s="4"/>
      <c r="K70" s="4"/>
      <c r="L70" s="1"/>
      <c r="M70" s="4"/>
      <c r="N70" s="4"/>
      <c r="O70" s="4"/>
      <c r="P70" s="2"/>
    </row>
    <row r="71" spans="1:16" x14ac:dyDescent="0.25">
      <c r="D71" s="26"/>
      <c r="E71" s="4"/>
      <c r="F71" s="4"/>
      <c r="G71" s="4"/>
      <c r="H71" s="4"/>
      <c r="I71" s="4"/>
      <c r="J71" s="4"/>
      <c r="K71" s="4"/>
      <c r="L71" s="1"/>
      <c r="M71" s="4"/>
      <c r="N71" s="4"/>
      <c r="O71" s="4"/>
      <c r="P71" s="2"/>
    </row>
    <row r="72" spans="1:16" x14ac:dyDescent="0.25">
      <c r="A72" s="5" t="s">
        <v>93</v>
      </c>
      <c r="B72" s="5">
        <v>23001</v>
      </c>
      <c r="C72" s="5" t="s">
        <v>97</v>
      </c>
      <c r="D72" s="26">
        <v>41390</v>
      </c>
      <c r="E72" s="4">
        <v>151.19999999999999</v>
      </c>
      <c r="F72" s="4">
        <v>100</v>
      </c>
      <c r="G72" s="4">
        <v>10</v>
      </c>
      <c r="H72" s="4">
        <v>30</v>
      </c>
      <c r="I72" s="4">
        <v>60</v>
      </c>
      <c r="J72" s="4">
        <v>4</v>
      </c>
      <c r="K72" s="4">
        <v>5.54</v>
      </c>
      <c r="L72" s="1">
        <f>SUM(E72:K72)</f>
        <v>360.74</v>
      </c>
      <c r="M72" s="4">
        <v>0.96</v>
      </c>
      <c r="N72" s="4">
        <v>5.75</v>
      </c>
      <c r="O72" s="4">
        <v>11.79</v>
      </c>
      <c r="P72" s="2">
        <f>SUM(L72:O72)</f>
        <v>379.24</v>
      </c>
    </row>
    <row r="73" spans="1:16" x14ac:dyDescent="0.25">
      <c r="C73" s="5" t="s">
        <v>112</v>
      </c>
      <c r="D73" s="26"/>
      <c r="E73" s="4"/>
      <c r="F73" s="4"/>
      <c r="G73" s="4"/>
      <c r="H73" s="4"/>
      <c r="I73" s="4"/>
      <c r="J73" s="4"/>
      <c r="K73" s="4"/>
      <c r="L73" s="1"/>
      <c r="M73" s="4"/>
      <c r="N73" s="4"/>
      <c r="O73" s="4"/>
      <c r="P73" s="2"/>
    </row>
    <row r="74" spans="1:16" x14ac:dyDescent="0.25">
      <c r="D74" s="26"/>
      <c r="E74" s="4"/>
      <c r="F74" s="4"/>
      <c r="G74" s="4"/>
      <c r="H74" s="4"/>
      <c r="I74" s="4"/>
      <c r="J74" s="4"/>
      <c r="K74" s="4"/>
      <c r="L74" s="1"/>
      <c r="M74" s="4"/>
      <c r="N74" s="4"/>
      <c r="O74" s="4"/>
      <c r="P74" s="2"/>
    </row>
    <row r="75" spans="1:16" x14ac:dyDescent="0.25">
      <c r="A75" s="5" t="s">
        <v>94</v>
      </c>
      <c r="B75" s="5">
        <v>24002</v>
      </c>
      <c r="C75" s="5" t="s">
        <v>98</v>
      </c>
      <c r="D75" s="26">
        <v>41390</v>
      </c>
      <c r="E75" s="4">
        <v>69.3</v>
      </c>
      <c r="F75" s="4">
        <v>50</v>
      </c>
      <c r="G75" s="4">
        <v>10</v>
      </c>
      <c r="H75" s="4">
        <v>10</v>
      </c>
      <c r="I75" s="4">
        <v>20</v>
      </c>
      <c r="J75" s="4">
        <v>4</v>
      </c>
      <c r="K75" s="4">
        <v>5.75</v>
      </c>
      <c r="L75" s="1">
        <f>SUM(E75:K75)</f>
        <v>169.05</v>
      </c>
      <c r="M75" s="4"/>
      <c r="N75" s="4"/>
      <c r="O75" s="4"/>
      <c r="P75" s="2">
        <f>SUM(L75:O75)</f>
        <v>169.05</v>
      </c>
    </row>
    <row r="76" spans="1:16" x14ac:dyDescent="0.25">
      <c r="C76" s="5">
        <v>2012</v>
      </c>
      <c r="D76" s="26"/>
      <c r="E76" s="4"/>
      <c r="F76" s="4"/>
      <c r="G76" s="4"/>
      <c r="H76" s="4"/>
      <c r="I76" s="4"/>
      <c r="J76" s="4"/>
      <c r="K76" s="4"/>
      <c r="L76" s="1"/>
      <c r="M76" s="4"/>
      <c r="N76" s="4"/>
      <c r="O76" s="4"/>
      <c r="P76" s="2"/>
    </row>
    <row r="77" spans="1:16" x14ac:dyDescent="0.25">
      <c r="D77" s="26"/>
      <c r="E77" s="4"/>
      <c r="F77" s="4"/>
      <c r="G77" s="4"/>
      <c r="H77" s="4"/>
      <c r="I77" s="4"/>
      <c r="J77" s="4"/>
      <c r="K77" s="4"/>
      <c r="L77" s="1"/>
      <c r="M77" s="4"/>
      <c r="N77" s="4"/>
      <c r="O77" s="4"/>
      <c r="P77" s="2"/>
    </row>
    <row r="78" spans="1:16" x14ac:dyDescent="0.25">
      <c r="A78" s="5" t="s">
        <v>57</v>
      </c>
      <c r="B78" s="29" t="s">
        <v>74</v>
      </c>
      <c r="C78" s="5" t="s">
        <v>65</v>
      </c>
      <c r="D78" s="26">
        <v>41414</v>
      </c>
      <c r="E78" s="4">
        <v>108</v>
      </c>
      <c r="F78" s="4">
        <v>75</v>
      </c>
      <c r="G78" s="4">
        <v>10</v>
      </c>
      <c r="H78" s="4">
        <v>20</v>
      </c>
      <c r="I78" s="4">
        <v>40</v>
      </c>
      <c r="J78" s="4">
        <v>4</v>
      </c>
      <c r="K78" s="4">
        <v>5.54</v>
      </c>
      <c r="L78" s="1">
        <f>SUM(E78:K78)</f>
        <v>262.54000000000002</v>
      </c>
      <c r="M78" s="1">
        <v>6.71</v>
      </c>
      <c r="N78" s="1">
        <v>11.5</v>
      </c>
      <c r="O78" s="1">
        <v>11.79</v>
      </c>
      <c r="P78" s="2">
        <f>SUM(L78:O78)</f>
        <v>292.54000000000002</v>
      </c>
    </row>
    <row r="79" spans="1:16" x14ac:dyDescent="0.25">
      <c r="B79" s="29"/>
      <c r="C79" s="5" t="s">
        <v>116</v>
      </c>
      <c r="D79" s="26"/>
      <c r="E79" s="4"/>
      <c r="F79" s="4"/>
      <c r="G79" s="4"/>
      <c r="H79" s="4"/>
      <c r="I79" s="4"/>
      <c r="J79" s="4"/>
      <c r="K79" s="4"/>
      <c r="L79" s="1"/>
      <c r="M79" s="1"/>
      <c r="N79" s="1"/>
      <c r="O79" s="1"/>
      <c r="P79" s="2"/>
    </row>
    <row r="80" spans="1:16" x14ac:dyDescent="0.25">
      <c r="B80" s="29"/>
      <c r="D80" s="26"/>
      <c r="E80" s="4"/>
      <c r="F80" s="4"/>
      <c r="G80" s="4"/>
      <c r="H80" s="4"/>
      <c r="I80" s="4"/>
      <c r="J80" s="4"/>
      <c r="K80" s="4"/>
      <c r="P80" s="7"/>
    </row>
    <row r="81" spans="1:16" x14ac:dyDescent="0.25">
      <c r="A81" s="5" t="s">
        <v>58</v>
      </c>
      <c r="B81" s="29" t="s">
        <v>75</v>
      </c>
      <c r="C81" s="5" t="s">
        <v>66</v>
      </c>
      <c r="D81" s="26">
        <v>41414</v>
      </c>
      <c r="E81" s="4">
        <v>73.5</v>
      </c>
      <c r="F81" s="4">
        <v>50</v>
      </c>
      <c r="G81" s="4">
        <v>10</v>
      </c>
      <c r="H81" s="4">
        <v>10</v>
      </c>
      <c r="I81" s="4">
        <v>20</v>
      </c>
      <c r="J81" s="4">
        <v>4</v>
      </c>
      <c r="K81" s="4">
        <v>5.75</v>
      </c>
      <c r="L81" s="1">
        <f>SUM(E81:K81)</f>
        <v>173.25</v>
      </c>
      <c r="P81" s="2">
        <f>SUM(L81:O81)</f>
        <v>173.25</v>
      </c>
    </row>
    <row r="82" spans="1:16" x14ac:dyDescent="0.25">
      <c r="B82" s="29"/>
      <c r="C82" s="5">
        <v>2012</v>
      </c>
      <c r="D82" s="26"/>
      <c r="E82" s="4"/>
      <c r="F82" s="4"/>
      <c r="G82" s="4"/>
      <c r="H82" s="4"/>
      <c r="I82" s="4"/>
      <c r="J82" s="4"/>
      <c r="K82" s="4"/>
      <c r="L82" s="1"/>
      <c r="P82" s="2"/>
    </row>
    <row r="83" spans="1:16" x14ac:dyDescent="0.25">
      <c r="D83" s="26"/>
      <c r="E83" s="4"/>
      <c r="F83" s="4"/>
      <c r="G83" s="4"/>
      <c r="H83" s="4"/>
      <c r="I83" s="4"/>
      <c r="J83" s="4"/>
      <c r="K83" s="4"/>
      <c r="P83" s="7"/>
    </row>
    <row r="84" spans="1:16" x14ac:dyDescent="0.25">
      <c r="A84" s="5" t="s">
        <v>59</v>
      </c>
      <c r="B84" s="29" t="s">
        <v>75</v>
      </c>
      <c r="C84" s="5" t="s">
        <v>68</v>
      </c>
      <c r="D84" s="26">
        <v>41414</v>
      </c>
      <c r="E84" s="4">
        <v>111.6</v>
      </c>
      <c r="F84" s="4">
        <v>75</v>
      </c>
      <c r="G84" s="4">
        <v>10</v>
      </c>
      <c r="H84" s="4">
        <v>20</v>
      </c>
      <c r="I84" s="4">
        <v>40</v>
      </c>
      <c r="J84" s="4">
        <v>4</v>
      </c>
      <c r="K84" s="4">
        <v>5.59</v>
      </c>
      <c r="L84" s="1">
        <f>SUM(E84:K84)</f>
        <v>266.19</v>
      </c>
      <c r="P84" s="2">
        <f>SUM(L84:O84)</f>
        <v>266.19</v>
      </c>
    </row>
    <row r="85" spans="1:16" x14ac:dyDescent="0.25">
      <c r="B85" s="29"/>
      <c r="C85" s="5">
        <v>2012</v>
      </c>
      <c r="D85" s="26"/>
      <c r="E85" s="4"/>
      <c r="F85" s="4"/>
      <c r="G85" s="4"/>
      <c r="H85" s="4"/>
      <c r="I85" s="4"/>
      <c r="J85" s="4"/>
      <c r="K85" s="4"/>
      <c r="L85" s="1"/>
      <c r="P85" s="2"/>
    </row>
    <row r="86" spans="1:16" x14ac:dyDescent="0.25">
      <c r="D86" s="26"/>
      <c r="E86" s="4"/>
      <c r="F86" s="4"/>
      <c r="G86" s="4"/>
      <c r="H86" s="4"/>
      <c r="I86" s="4"/>
      <c r="J86" s="4"/>
      <c r="K86" s="4"/>
      <c r="P86" s="7"/>
    </row>
    <row r="87" spans="1:16" x14ac:dyDescent="0.25">
      <c r="A87" s="5" t="s">
        <v>60</v>
      </c>
      <c r="B87" s="29" t="s">
        <v>75</v>
      </c>
      <c r="C87" s="5" t="s">
        <v>69</v>
      </c>
      <c r="D87" s="26">
        <v>41414</v>
      </c>
      <c r="E87" s="4">
        <v>220.5</v>
      </c>
      <c r="F87" s="4">
        <v>100</v>
      </c>
      <c r="G87" s="4">
        <v>10</v>
      </c>
      <c r="H87" s="4">
        <v>30</v>
      </c>
      <c r="I87" s="4">
        <v>60</v>
      </c>
      <c r="J87" s="4">
        <v>4</v>
      </c>
      <c r="K87" s="4">
        <v>5.54</v>
      </c>
      <c r="L87" s="1">
        <f>SUM(E87:K87)</f>
        <v>430.04</v>
      </c>
      <c r="M87" s="1">
        <v>0.96</v>
      </c>
      <c r="N87" s="1">
        <v>28.75</v>
      </c>
      <c r="O87" s="1">
        <v>11.79</v>
      </c>
      <c r="P87" s="2">
        <f>SUM(L87:O87)</f>
        <v>471.54</v>
      </c>
    </row>
    <row r="88" spans="1:16" x14ac:dyDescent="0.25">
      <c r="B88" s="29"/>
      <c r="C88" s="5" t="s">
        <v>112</v>
      </c>
      <c r="D88" s="26"/>
      <c r="E88" s="4"/>
      <c r="F88" s="4"/>
      <c r="G88" s="4"/>
      <c r="H88" s="4"/>
      <c r="I88" s="4"/>
      <c r="J88" s="4"/>
      <c r="K88" s="4"/>
      <c r="L88" s="1"/>
      <c r="M88" s="1"/>
      <c r="N88" s="1"/>
      <c r="O88" s="1"/>
      <c r="P88" s="2"/>
    </row>
    <row r="89" spans="1:16" x14ac:dyDescent="0.25">
      <c r="D89" s="26"/>
      <c r="E89" s="4"/>
      <c r="F89" s="4"/>
      <c r="G89" s="4"/>
      <c r="H89" s="4"/>
      <c r="I89" s="4"/>
      <c r="J89" s="4"/>
      <c r="K89" s="4"/>
      <c r="P89" s="7"/>
    </row>
    <row r="90" spans="1:16" x14ac:dyDescent="0.25">
      <c r="A90" s="5" t="s">
        <v>61</v>
      </c>
      <c r="B90" s="29" t="s">
        <v>76</v>
      </c>
      <c r="C90" s="5" t="s">
        <v>70</v>
      </c>
      <c r="D90" s="26">
        <v>41414</v>
      </c>
      <c r="E90" s="4">
        <v>151.19999999999999</v>
      </c>
      <c r="F90" s="4">
        <v>100</v>
      </c>
      <c r="G90" s="4">
        <v>10</v>
      </c>
      <c r="H90" s="4">
        <v>30</v>
      </c>
      <c r="I90" s="4">
        <v>60</v>
      </c>
      <c r="J90" s="4">
        <v>4</v>
      </c>
      <c r="K90" s="4">
        <v>5.54</v>
      </c>
      <c r="L90" s="1">
        <f>SUM(E90:K90)</f>
        <v>360.74</v>
      </c>
      <c r="M90" s="1">
        <v>6.71</v>
      </c>
      <c r="N90" s="1">
        <v>23</v>
      </c>
      <c r="O90" s="1">
        <v>11.79</v>
      </c>
      <c r="P90" s="2">
        <f>SUM(L90:O90)</f>
        <v>402.24</v>
      </c>
    </row>
    <row r="91" spans="1:16" x14ac:dyDescent="0.25">
      <c r="B91" s="29"/>
      <c r="C91" s="5" t="s">
        <v>112</v>
      </c>
      <c r="D91" s="26"/>
      <c r="E91" s="4"/>
      <c r="F91" s="4"/>
      <c r="G91" s="4"/>
      <c r="H91" s="4"/>
      <c r="I91" s="4"/>
      <c r="J91" s="4"/>
      <c r="K91" s="4"/>
      <c r="L91" s="1"/>
      <c r="M91" s="1"/>
      <c r="N91" s="1"/>
      <c r="O91" s="1"/>
      <c r="P91" s="2"/>
    </row>
    <row r="92" spans="1:16" x14ac:dyDescent="0.25">
      <c r="D92" s="26"/>
      <c r="E92" s="4"/>
      <c r="F92" s="4"/>
      <c r="G92" s="4"/>
      <c r="H92" s="4"/>
      <c r="I92" s="4"/>
      <c r="J92" s="4"/>
      <c r="K92" s="4"/>
      <c r="P92" s="7"/>
    </row>
    <row r="93" spans="1:16" x14ac:dyDescent="0.25">
      <c r="A93" s="5" t="s">
        <v>62</v>
      </c>
      <c r="B93" s="5">
        <v>15001</v>
      </c>
      <c r="C93" s="5" t="s">
        <v>71</v>
      </c>
      <c r="D93" s="26">
        <v>41414</v>
      </c>
      <c r="E93" s="4">
        <v>54</v>
      </c>
      <c r="F93" s="4">
        <v>50</v>
      </c>
      <c r="G93" s="4">
        <v>10</v>
      </c>
      <c r="H93" s="4">
        <v>10</v>
      </c>
      <c r="I93" s="4">
        <v>20</v>
      </c>
      <c r="J93" s="4">
        <v>4</v>
      </c>
      <c r="K93" s="4">
        <v>5.54</v>
      </c>
      <c r="L93" s="1">
        <f>SUM(E93:K93)</f>
        <v>153.54</v>
      </c>
      <c r="M93" s="1">
        <v>0.96</v>
      </c>
      <c r="N93" s="1">
        <v>17.25</v>
      </c>
      <c r="O93" s="1">
        <v>11.79</v>
      </c>
      <c r="P93" s="2">
        <f>SUM(L93:O93)</f>
        <v>183.54</v>
      </c>
    </row>
    <row r="94" spans="1:16" x14ac:dyDescent="0.25">
      <c r="C94" s="5">
        <v>2010</v>
      </c>
      <c r="D94" s="26"/>
      <c r="E94" s="4"/>
      <c r="F94" s="4"/>
      <c r="G94" s="4"/>
      <c r="H94" s="4"/>
      <c r="I94" s="4"/>
      <c r="J94" s="4"/>
      <c r="K94" s="4"/>
      <c r="L94" s="1"/>
      <c r="M94" s="1"/>
      <c r="N94" s="1"/>
      <c r="O94" s="1"/>
      <c r="P94" s="2"/>
    </row>
    <row r="95" spans="1:16" x14ac:dyDescent="0.25">
      <c r="D95" s="26"/>
      <c r="E95" s="4"/>
      <c r="F95" s="4"/>
      <c r="G95" s="4"/>
      <c r="H95" s="4"/>
      <c r="I95" s="4"/>
      <c r="J95" s="4"/>
      <c r="K95" s="4"/>
      <c r="P95" s="7"/>
    </row>
    <row r="96" spans="1:16" x14ac:dyDescent="0.25">
      <c r="A96" s="5" t="s">
        <v>63</v>
      </c>
      <c r="B96" s="5">
        <v>17004</v>
      </c>
      <c r="C96" s="5" t="s">
        <v>72</v>
      </c>
      <c r="D96" s="26">
        <v>41414</v>
      </c>
      <c r="E96" s="4">
        <v>140.76</v>
      </c>
      <c r="F96" s="4">
        <v>50</v>
      </c>
      <c r="G96" s="4">
        <v>10</v>
      </c>
      <c r="H96" s="4">
        <v>10</v>
      </c>
      <c r="I96" s="4">
        <v>20</v>
      </c>
      <c r="J96" s="4">
        <v>4</v>
      </c>
      <c r="K96" s="4">
        <v>5.75</v>
      </c>
      <c r="L96" s="1">
        <f>SUM(E96:K96)</f>
        <v>240.51</v>
      </c>
      <c r="P96" s="2">
        <f>SUM(L96:O96)</f>
        <v>240.51</v>
      </c>
    </row>
    <row r="97" spans="1:16" x14ac:dyDescent="0.25">
      <c r="C97" s="5">
        <v>2012</v>
      </c>
      <c r="D97" s="26"/>
      <c r="E97" s="4"/>
      <c r="F97" s="4"/>
      <c r="G97" s="4"/>
      <c r="H97" s="4"/>
      <c r="I97" s="4"/>
      <c r="J97" s="4"/>
      <c r="K97" s="4"/>
      <c r="L97" s="1"/>
      <c r="P97" s="2"/>
    </row>
    <row r="98" spans="1:16" x14ac:dyDescent="0.25">
      <c r="D98" s="26"/>
      <c r="E98" s="4"/>
      <c r="F98" s="4"/>
      <c r="G98" s="4"/>
      <c r="H98" s="4"/>
      <c r="I98" s="4"/>
      <c r="J98" s="4"/>
      <c r="K98" s="4"/>
      <c r="P98" s="7"/>
    </row>
    <row r="99" spans="1:16" x14ac:dyDescent="0.25">
      <c r="A99" s="5" t="s">
        <v>64</v>
      </c>
      <c r="B99" s="5">
        <v>20001</v>
      </c>
      <c r="C99" s="5" t="s">
        <v>73</v>
      </c>
      <c r="D99" s="26">
        <v>41414</v>
      </c>
      <c r="E99" s="4">
        <v>54</v>
      </c>
      <c r="F99" s="4">
        <v>50</v>
      </c>
      <c r="G99" s="4">
        <v>10</v>
      </c>
      <c r="H99" s="4">
        <v>10</v>
      </c>
      <c r="I99" s="4">
        <v>20</v>
      </c>
      <c r="J99" s="4">
        <v>4</v>
      </c>
      <c r="K99" s="4">
        <v>5.54</v>
      </c>
      <c r="L99" s="1">
        <f>SUM(E99:K99)</f>
        <v>153.54</v>
      </c>
      <c r="M99" s="1">
        <v>6.71</v>
      </c>
      <c r="N99" s="1">
        <v>17.25</v>
      </c>
      <c r="O99" s="1">
        <v>11.79</v>
      </c>
      <c r="P99" s="2">
        <f>SUM(L99:O99)</f>
        <v>189.29</v>
      </c>
    </row>
    <row r="100" spans="1:16" x14ac:dyDescent="0.25">
      <c r="C100" s="5">
        <v>2010</v>
      </c>
      <c r="D100" s="26"/>
      <c r="E100" s="4"/>
      <c r="F100" s="4"/>
      <c r="G100" s="4"/>
      <c r="H100" s="4"/>
      <c r="I100" s="4"/>
      <c r="J100" s="4"/>
      <c r="K100" s="4"/>
      <c r="L100" s="1"/>
      <c r="M100" s="1"/>
      <c r="N100" s="1"/>
      <c r="O100" s="1"/>
      <c r="P100" s="2"/>
    </row>
    <row r="101" spans="1:16" x14ac:dyDescent="0.25">
      <c r="P101" s="7"/>
    </row>
    <row r="102" spans="1:16" x14ac:dyDescent="0.25">
      <c r="A102" s="5" t="s">
        <v>77</v>
      </c>
      <c r="B102" s="5">
        <v>3001</v>
      </c>
      <c r="C102" s="5" t="s">
        <v>83</v>
      </c>
      <c r="D102" s="30">
        <v>41439</v>
      </c>
      <c r="E102" s="4">
        <v>105</v>
      </c>
      <c r="F102" s="4">
        <v>75</v>
      </c>
      <c r="G102" s="4">
        <v>10</v>
      </c>
      <c r="H102" s="4">
        <v>20</v>
      </c>
      <c r="I102" s="4">
        <v>40</v>
      </c>
      <c r="J102" s="4">
        <v>4</v>
      </c>
      <c r="K102" s="4">
        <v>5.59</v>
      </c>
      <c r="L102" s="1">
        <f>SUM(E102:K102)</f>
        <v>259.58999999999997</v>
      </c>
      <c r="M102" s="4"/>
      <c r="N102" s="4"/>
      <c r="O102" s="4"/>
      <c r="P102" s="2">
        <f>SUM(L102:O102)</f>
        <v>259.58999999999997</v>
      </c>
    </row>
    <row r="103" spans="1:16" x14ac:dyDescent="0.25">
      <c r="C103" s="5" t="s">
        <v>111</v>
      </c>
      <c r="D103" s="30"/>
      <c r="E103" s="4"/>
      <c r="F103" s="4"/>
      <c r="G103" s="4"/>
      <c r="H103" s="4"/>
      <c r="I103" s="4"/>
      <c r="J103" s="4"/>
      <c r="K103" s="4"/>
      <c r="L103" s="1"/>
      <c r="M103" s="4"/>
      <c r="N103" s="4"/>
      <c r="O103" s="4"/>
      <c r="P103" s="2"/>
    </row>
    <row r="104" spans="1:16" x14ac:dyDescent="0.25"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x14ac:dyDescent="0.25">
      <c r="A105" s="5" t="s">
        <v>78</v>
      </c>
      <c r="B105" s="5">
        <v>5001</v>
      </c>
      <c r="C105" s="5" t="s">
        <v>84</v>
      </c>
      <c r="D105" s="30">
        <v>41439</v>
      </c>
      <c r="E105" s="4">
        <v>58.5</v>
      </c>
      <c r="F105" s="4">
        <v>50</v>
      </c>
      <c r="G105" s="4">
        <v>10</v>
      </c>
      <c r="H105" s="4">
        <v>10</v>
      </c>
      <c r="I105" s="4">
        <v>20</v>
      </c>
      <c r="J105" s="4">
        <v>4</v>
      </c>
      <c r="K105" s="4">
        <v>5.75</v>
      </c>
      <c r="L105" s="1">
        <f>SUM(E105:K105)</f>
        <v>158.25</v>
      </c>
      <c r="M105" s="4"/>
      <c r="N105" s="4"/>
      <c r="O105" s="4"/>
      <c r="P105" s="2">
        <f>SUM(L105:O105)</f>
        <v>158.25</v>
      </c>
    </row>
    <row r="106" spans="1:16" x14ac:dyDescent="0.25">
      <c r="C106" s="5">
        <v>2012</v>
      </c>
      <c r="D106" s="30"/>
      <c r="E106" s="4"/>
      <c r="F106" s="4"/>
      <c r="G106" s="4"/>
      <c r="H106" s="4"/>
      <c r="I106" s="4"/>
      <c r="J106" s="4"/>
      <c r="K106" s="4"/>
      <c r="L106" s="1"/>
      <c r="M106" s="4"/>
      <c r="N106" s="4"/>
      <c r="O106" s="4"/>
      <c r="P106" s="2"/>
    </row>
    <row r="107" spans="1:16" x14ac:dyDescent="0.25"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x14ac:dyDescent="0.25">
      <c r="A108" s="5" t="s">
        <v>79</v>
      </c>
      <c r="B108" s="5">
        <v>9001</v>
      </c>
      <c r="C108" s="5" t="s">
        <v>85</v>
      </c>
      <c r="D108" s="30">
        <v>41439</v>
      </c>
      <c r="E108" s="4">
        <v>138.6</v>
      </c>
      <c r="F108" s="4">
        <v>75</v>
      </c>
      <c r="G108" s="4">
        <v>10</v>
      </c>
      <c r="H108" s="4">
        <v>20</v>
      </c>
      <c r="I108" s="4">
        <v>40</v>
      </c>
      <c r="J108" s="4">
        <v>4</v>
      </c>
      <c r="K108" s="4">
        <v>5.59</v>
      </c>
      <c r="L108" s="1">
        <f>SUM(E108:K108)</f>
        <v>293.19</v>
      </c>
      <c r="M108" s="4"/>
      <c r="N108" s="4"/>
      <c r="O108" s="4"/>
      <c r="P108" s="2">
        <f>SUM(L108:O108)</f>
        <v>293.19</v>
      </c>
    </row>
    <row r="109" spans="1:16" x14ac:dyDescent="0.25">
      <c r="C109" s="5" t="s">
        <v>111</v>
      </c>
      <c r="D109" s="30"/>
      <c r="E109" s="4"/>
      <c r="F109" s="4"/>
      <c r="G109" s="4"/>
      <c r="H109" s="4"/>
      <c r="I109" s="4"/>
      <c r="J109" s="4"/>
      <c r="K109" s="4"/>
      <c r="L109" s="1"/>
      <c r="M109" s="4"/>
      <c r="N109" s="4"/>
      <c r="O109" s="4"/>
      <c r="P109" s="2"/>
    </row>
    <row r="110" spans="1:16" x14ac:dyDescent="0.25"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x14ac:dyDescent="0.25">
      <c r="A111" s="5" t="s">
        <v>80</v>
      </c>
      <c r="B111" s="5">
        <v>10001</v>
      </c>
      <c r="C111" s="5" t="s">
        <v>86</v>
      </c>
      <c r="D111" s="30">
        <v>41439</v>
      </c>
      <c r="E111" s="4">
        <v>67.2</v>
      </c>
      <c r="F111" s="4">
        <v>50</v>
      </c>
      <c r="G111" s="4">
        <v>10</v>
      </c>
      <c r="H111" s="4">
        <v>10</v>
      </c>
      <c r="I111" s="4">
        <v>20</v>
      </c>
      <c r="J111" s="4">
        <v>4</v>
      </c>
      <c r="K111" s="4">
        <v>5.75</v>
      </c>
      <c r="L111" s="1">
        <f>SUM(E111:K111)</f>
        <v>166.95</v>
      </c>
      <c r="M111" s="4"/>
      <c r="N111" s="4"/>
      <c r="O111" s="4"/>
      <c r="P111" s="2">
        <f>SUM(L111:O111)</f>
        <v>166.95</v>
      </c>
    </row>
    <row r="112" spans="1:16" x14ac:dyDescent="0.25">
      <c r="C112" s="5">
        <v>2012</v>
      </c>
      <c r="D112" s="30"/>
      <c r="E112" s="4"/>
      <c r="F112" s="4"/>
      <c r="G112" s="4"/>
      <c r="H112" s="4"/>
      <c r="I112" s="4"/>
      <c r="J112" s="4"/>
      <c r="K112" s="4"/>
      <c r="L112" s="1"/>
      <c r="M112" s="4"/>
      <c r="N112" s="4"/>
      <c r="O112" s="4"/>
      <c r="P112" s="2"/>
    </row>
    <row r="113" spans="1:16" x14ac:dyDescent="0.25"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x14ac:dyDescent="0.25">
      <c r="A114" s="5" t="s">
        <v>81</v>
      </c>
      <c r="B114" s="5">
        <v>15001</v>
      </c>
      <c r="C114" s="5" t="s">
        <v>87</v>
      </c>
      <c r="D114" s="30">
        <v>41439</v>
      </c>
      <c r="E114" s="4">
        <v>75</v>
      </c>
      <c r="F114" s="4">
        <v>75</v>
      </c>
      <c r="G114" s="4">
        <v>10</v>
      </c>
      <c r="H114" s="4">
        <v>20</v>
      </c>
      <c r="I114" s="4">
        <v>40</v>
      </c>
      <c r="J114" s="4">
        <v>4</v>
      </c>
      <c r="K114" s="4">
        <v>5.59</v>
      </c>
      <c r="L114" s="1">
        <f>SUM(E114:K114)</f>
        <v>229.59</v>
      </c>
      <c r="M114" s="4"/>
      <c r="N114" s="4"/>
      <c r="O114" s="4"/>
      <c r="P114" s="2">
        <f>SUM(L114:O114)</f>
        <v>229.59</v>
      </c>
    </row>
    <row r="115" spans="1:16" x14ac:dyDescent="0.25">
      <c r="C115" s="5" t="s">
        <v>111</v>
      </c>
      <c r="D115" s="30"/>
      <c r="E115" s="4"/>
      <c r="F115" s="4"/>
      <c r="G115" s="4"/>
      <c r="H115" s="4"/>
      <c r="I115" s="4"/>
      <c r="J115" s="4"/>
      <c r="K115" s="4"/>
      <c r="L115" s="1"/>
      <c r="M115" s="4"/>
      <c r="N115" s="4"/>
      <c r="O115" s="4"/>
      <c r="P115" s="2"/>
    </row>
    <row r="116" spans="1:16" x14ac:dyDescent="0.25"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x14ac:dyDescent="0.25">
      <c r="A117" s="5" t="s">
        <v>82</v>
      </c>
      <c r="B117" s="5">
        <v>21001</v>
      </c>
      <c r="C117" s="5" t="s">
        <v>88</v>
      </c>
      <c r="D117" s="30">
        <v>41439</v>
      </c>
      <c r="E117" s="4">
        <v>147</v>
      </c>
      <c r="F117" s="4">
        <v>75</v>
      </c>
      <c r="G117" s="4">
        <v>10</v>
      </c>
      <c r="H117" s="4">
        <v>20</v>
      </c>
      <c r="I117" s="4">
        <v>40</v>
      </c>
      <c r="J117" s="4">
        <v>4</v>
      </c>
      <c r="K117" s="4">
        <v>5.59</v>
      </c>
      <c r="L117" s="1">
        <f>SUM(E117:K117)</f>
        <v>301.58999999999997</v>
      </c>
      <c r="M117" s="4"/>
      <c r="N117" s="4"/>
      <c r="O117" s="4"/>
      <c r="P117" s="2">
        <f>SUM(L117:O117)</f>
        <v>301.58999999999997</v>
      </c>
    </row>
    <row r="118" spans="1:16" x14ac:dyDescent="0.25">
      <c r="C118" s="5" t="s">
        <v>111</v>
      </c>
      <c r="D118" s="30"/>
      <c r="E118" s="4"/>
      <c r="F118" s="4"/>
      <c r="G118" s="4"/>
      <c r="H118" s="4"/>
      <c r="I118" s="4"/>
      <c r="J118" s="4"/>
      <c r="K118" s="4"/>
      <c r="L118" s="1"/>
      <c r="M118" s="4"/>
      <c r="N118" s="4"/>
      <c r="O118" s="4"/>
      <c r="P118" s="2"/>
    </row>
    <row r="119" spans="1:16" x14ac:dyDescent="0.25">
      <c r="D119" s="30"/>
      <c r="E119" s="4"/>
      <c r="F119" s="4"/>
      <c r="G119" s="4"/>
      <c r="H119" s="4"/>
      <c r="I119" s="4"/>
      <c r="J119" s="4"/>
      <c r="K119" s="4"/>
      <c r="L119" s="1"/>
      <c r="M119" s="4"/>
      <c r="N119" s="4"/>
      <c r="O119" s="4"/>
      <c r="P119" s="2"/>
    </row>
    <row r="120" spans="1:16" x14ac:dyDescent="0.25"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x14ac:dyDescent="0.25">
      <c r="A121" s="5" t="s">
        <v>99</v>
      </c>
      <c r="B121" s="5">
        <v>5001</v>
      </c>
      <c r="C121" s="5" t="s">
        <v>102</v>
      </c>
      <c r="D121" s="30">
        <v>41465</v>
      </c>
      <c r="E121" s="4">
        <v>226.8</v>
      </c>
      <c r="F121" s="4">
        <v>75</v>
      </c>
      <c r="G121" s="4">
        <v>10</v>
      </c>
      <c r="H121" s="4">
        <v>20</v>
      </c>
      <c r="I121" s="4">
        <v>40</v>
      </c>
      <c r="J121" s="4">
        <v>4</v>
      </c>
      <c r="K121" s="4">
        <v>5.59</v>
      </c>
      <c r="L121" s="1">
        <f>SUM(E121:K121)</f>
        <v>381.39</v>
      </c>
      <c r="M121" s="4"/>
      <c r="N121" s="4"/>
      <c r="O121" s="4"/>
      <c r="P121" s="2">
        <f>SUM(L121:O121)</f>
        <v>381.39</v>
      </c>
    </row>
    <row r="122" spans="1:16" x14ac:dyDescent="0.25">
      <c r="C122" s="5" t="s">
        <v>111</v>
      </c>
      <c r="D122" s="30"/>
      <c r="E122" s="4"/>
      <c r="F122" s="4"/>
      <c r="G122" s="4"/>
      <c r="H122" s="4"/>
      <c r="I122" s="4"/>
      <c r="J122" s="4"/>
      <c r="K122" s="4"/>
      <c r="L122" s="1"/>
      <c r="M122" s="4"/>
      <c r="N122" s="4"/>
      <c r="O122" s="4"/>
      <c r="P122" s="2"/>
    </row>
    <row r="123" spans="1:16" x14ac:dyDescent="0.25"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x14ac:dyDescent="0.25">
      <c r="A124" s="5" t="s">
        <v>100</v>
      </c>
      <c r="B124" s="5">
        <v>9001</v>
      </c>
      <c r="C124" s="5" t="s">
        <v>103</v>
      </c>
      <c r="D124" s="30">
        <v>41465</v>
      </c>
      <c r="E124" s="4">
        <v>100.8</v>
      </c>
      <c r="F124" s="4">
        <v>75</v>
      </c>
      <c r="G124" s="4">
        <v>10</v>
      </c>
      <c r="H124" s="4">
        <v>20</v>
      </c>
      <c r="I124" s="4">
        <v>40</v>
      </c>
      <c r="J124" s="4">
        <v>4</v>
      </c>
      <c r="K124" s="4">
        <v>5.59</v>
      </c>
      <c r="L124" s="1">
        <f>SUM(E124:K124)</f>
        <v>255.39000000000001</v>
      </c>
      <c r="M124" s="4"/>
      <c r="N124" s="4"/>
      <c r="O124" s="4"/>
      <c r="P124" s="2">
        <f>SUM(L124:O124)</f>
        <v>255.39000000000001</v>
      </c>
    </row>
    <row r="125" spans="1:16" x14ac:dyDescent="0.25">
      <c r="C125" s="5" t="s">
        <v>111</v>
      </c>
      <c r="D125" s="30"/>
      <c r="E125" s="4"/>
      <c r="F125" s="4"/>
      <c r="G125" s="4"/>
      <c r="H125" s="4"/>
      <c r="I125" s="4"/>
      <c r="J125" s="4"/>
      <c r="K125" s="4"/>
      <c r="L125" s="1"/>
      <c r="M125" s="4"/>
      <c r="N125" s="4"/>
      <c r="O125" s="4"/>
      <c r="P125" s="2"/>
    </row>
    <row r="126" spans="1:16" x14ac:dyDescent="0.25"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x14ac:dyDescent="0.25">
      <c r="A127" s="5" t="s">
        <v>101</v>
      </c>
      <c r="B127" s="5">
        <v>9001</v>
      </c>
      <c r="C127" s="5" t="s">
        <v>104</v>
      </c>
      <c r="D127" s="30">
        <v>41465</v>
      </c>
      <c r="E127" s="4">
        <v>104.4</v>
      </c>
      <c r="F127" s="4">
        <v>75</v>
      </c>
      <c r="G127" s="4">
        <v>10</v>
      </c>
      <c r="H127" s="4">
        <v>20</v>
      </c>
      <c r="I127" s="4">
        <v>40</v>
      </c>
      <c r="J127" s="4">
        <v>4</v>
      </c>
      <c r="K127" s="4">
        <v>5.59</v>
      </c>
      <c r="L127" s="1">
        <f>SUM(E127:K127)</f>
        <v>258.99</v>
      </c>
      <c r="M127" s="4"/>
      <c r="N127" s="4"/>
      <c r="O127" s="4"/>
      <c r="P127" s="2">
        <f>SUM(L127:O127)</f>
        <v>258.99</v>
      </c>
    </row>
    <row r="128" spans="1:16" x14ac:dyDescent="0.25">
      <c r="C128" s="5" t="s">
        <v>111</v>
      </c>
      <c r="D128" s="30"/>
      <c r="E128" s="4"/>
      <c r="F128" s="4"/>
      <c r="G128" s="4"/>
      <c r="H128" s="4"/>
      <c r="I128" s="4"/>
      <c r="J128" s="4"/>
      <c r="K128" s="4"/>
      <c r="L128" s="1"/>
      <c r="M128" s="4"/>
      <c r="N128" s="4"/>
      <c r="O128" s="4"/>
      <c r="P128" s="2"/>
    </row>
    <row r="129" spans="1:18" x14ac:dyDescent="0.25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8" x14ac:dyDescent="0.25">
      <c r="A130" s="5" t="s">
        <v>105</v>
      </c>
      <c r="B130" s="5">
        <v>5001</v>
      </c>
      <c r="C130" s="5" t="s">
        <v>106</v>
      </c>
      <c r="D130" s="30">
        <v>41514</v>
      </c>
      <c r="E130" s="4">
        <v>182.4</v>
      </c>
      <c r="F130" s="4">
        <v>75</v>
      </c>
      <c r="G130" s="4">
        <v>10</v>
      </c>
      <c r="H130" s="4">
        <v>20</v>
      </c>
      <c r="I130" s="4">
        <v>40</v>
      </c>
      <c r="J130" s="4">
        <v>4</v>
      </c>
      <c r="K130" s="4">
        <v>5.59</v>
      </c>
      <c r="L130" s="1">
        <f>SUM(E130:K130)</f>
        <v>336.98999999999995</v>
      </c>
      <c r="M130" s="4"/>
      <c r="N130" s="4"/>
      <c r="O130" s="4"/>
      <c r="P130" s="2">
        <f>SUM(L130:O130)</f>
        <v>336.98999999999995</v>
      </c>
    </row>
    <row r="131" spans="1:18" x14ac:dyDescent="0.25">
      <c r="C131" s="5" t="s">
        <v>111</v>
      </c>
      <c r="D131" s="30"/>
      <c r="E131" s="4"/>
      <c r="F131" s="4"/>
      <c r="G131" s="4"/>
      <c r="H131" s="4"/>
      <c r="I131" s="4"/>
      <c r="J131" s="4"/>
      <c r="K131" s="4"/>
      <c r="L131" s="1"/>
      <c r="M131" s="4"/>
      <c r="N131" s="4"/>
      <c r="O131" s="4"/>
      <c r="P131" s="2"/>
    </row>
    <row r="132" spans="1:18" x14ac:dyDescent="0.25">
      <c r="D132" s="30"/>
      <c r="E132" s="4"/>
      <c r="F132" s="4"/>
      <c r="G132" s="4"/>
      <c r="H132" s="4"/>
      <c r="I132" s="4"/>
      <c r="J132" s="4"/>
      <c r="K132" s="4"/>
      <c r="L132" s="1"/>
      <c r="M132" s="4"/>
      <c r="N132" s="4"/>
      <c r="O132" s="4"/>
      <c r="P132" s="2"/>
    </row>
    <row r="133" spans="1:18" x14ac:dyDescent="0.25">
      <c r="A133" s="5" t="s">
        <v>107</v>
      </c>
      <c r="B133" s="5">
        <v>9001</v>
      </c>
      <c r="C133" s="5" t="s">
        <v>108</v>
      </c>
      <c r="D133" s="30">
        <v>41537</v>
      </c>
      <c r="E133" s="4">
        <v>108</v>
      </c>
      <c r="F133" s="4">
        <v>75</v>
      </c>
      <c r="G133" s="4">
        <v>10</v>
      </c>
      <c r="H133" s="4">
        <v>20</v>
      </c>
      <c r="I133" s="4">
        <v>40</v>
      </c>
      <c r="J133" s="4">
        <v>4</v>
      </c>
      <c r="K133" s="4">
        <v>5.59</v>
      </c>
      <c r="L133" s="1">
        <f>SUM(E133:K133)</f>
        <v>262.58999999999997</v>
      </c>
      <c r="M133" s="4"/>
      <c r="N133" s="4"/>
      <c r="O133" s="4"/>
      <c r="P133" s="2">
        <f>SUM(L133:O133)</f>
        <v>262.58999999999997</v>
      </c>
    </row>
    <row r="134" spans="1:18" x14ac:dyDescent="0.25">
      <c r="C134" s="5" t="s">
        <v>111</v>
      </c>
      <c r="D134" s="30"/>
      <c r="E134" s="4"/>
      <c r="F134" s="4"/>
      <c r="G134" s="4"/>
      <c r="H134" s="4"/>
      <c r="I134" s="4"/>
      <c r="J134" s="4"/>
      <c r="K134" s="4"/>
      <c r="L134" s="1"/>
      <c r="M134" s="4"/>
      <c r="N134" s="4"/>
      <c r="O134" s="4"/>
      <c r="P134" s="2"/>
    </row>
    <row r="135" spans="1:18" x14ac:dyDescent="0.25">
      <c r="D135" s="30"/>
      <c r="E135" s="4"/>
      <c r="F135" s="4"/>
      <c r="G135" s="4"/>
      <c r="H135" s="4"/>
      <c r="I135" s="4"/>
      <c r="J135" s="4"/>
      <c r="K135" s="4"/>
      <c r="L135" s="1"/>
      <c r="M135" s="4"/>
      <c r="N135" s="4"/>
      <c r="O135" s="4"/>
      <c r="P135" s="2"/>
    </row>
    <row r="136" spans="1:18" x14ac:dyDescent="0.25">
      <c r="A136" s="5" t="s">
        <v>109</v>
      </c>
      <c r="B136" s="5">
        <v>20004</v>
      </c>
      <c r="C136" s="5" t="s">
        <v>110</v>
      </c>
      <c r="D136" s="30">
        <v>41537</v>
      </c>
      <c r="E136" s="4">
        <v>72</v>
      </c>
      <c r="F136" s="4">
        <v>50</v>
      </c>
      <c r="G136" s="4">
        <v>10</v>
      </c>
      <c r="H136" s="4">
        <v>10</v>
      </c>
      <c r="I136" s="4">
        <v>20</v>
      </c>
      <c r="J136" s="4">
        <v>4</v>
      </c>
      <c r="K136" s="4">
        <v>5.75</v>
      </c>
      <c r="L136" s="1">
        <f>SUM(E136:K136)</f>
        <v>171.75</v>
      </c>
      <c r="M136" s="4"/>
      <c r="N136" s="4"/>
      <c r="O136" s="4"/>
      <c r="P136" s="2">
        <f>SUM(L136:O136)</f>
        <v>171.75</v>
      </c>
    </row>
    <row r="137" spans="1:18" x14ac:dyDescent="0.25">
      <c r="C137" s="5">
        <v>2012</v>
      </c>
      <c r="D137" s="30"/>
      <c r="E137" s="4"/>
      <c r="F137" s="4"/>
      <c r="G137" s="4"/>
      <c r="H137" s="4"/>
      <c r="I137" s="4"/>
      <c r="J137" s="4"/>
      <c r="K137" s="4"/>
      <c r="L137" s="1"/>
      <c r="M137" s="4"/>
      <c r="N137" s="4"/>
      <c r="O137" s="4"/>
      <c r="P137" s="2"/>
    </row>
    <row r="138" spans="1:18" x14ac:dyDescent="0.25">
      <c r="D138" s="30"/>
      <c r="E138" s="4"/>
      <c r="F138" s="4"/>
      <c r="G138" s="4"/>
      <c r="H138" s="4"/>
      <c r="I138" s="4"/>
      <c r="J138" s="4"/>
      <c r="K138" s="4"/>
      <c r="L138" s="1">
        <f>SUM(E138:K138)</f>
        <v>0</v>
      </c>
      <c r="M138" s="4"/>
      <c r="N138" s="4"/>
      <c r="O138" s="4"/>
      <c r="P138" s="2">
        <f>SUM(L138:O138)</f>
        <v>0</v>
      </c>
    </row>
    <row r="139" spans="1:18" x14ac:dyDescent="0.25"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8" x14ac:dyDescent="0.25"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8" x14ac:dyDescent="0.25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8" ht="15" x14ac:dyDescent="0.4"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25">
        <v>0</v>
      </c>
      <c r="N142" s="25">
        <v>0</v>
      </c>
      <c r="O142" s="25">
        <v>0</v>
      </c>
      <c r="P142" s="8">
        <v>0</v>
      </c>
    </row>
    <row r="143" spans="1:18" x14ac:dyDescent="0.25">
      <c r="E143" s="2">
        <f t="shared" ref="E143:P143" si="0">SUM(E6:E142)</f>
        <v>4746.1499999999987</v>
      </c>
      <c r="F143" s="2">
        <f t="shared" si="0"/>
        <v>2850</v>
      </c>
      <c r="G143" s="2">
        <f t="shared" si="0"/>
        <v>440</v>
      </c>
      <c r="H143" s="2">
        <f t="shared" si="0"/>
        <v>720</v>
      </c>
      <c r="I143" s="2">
        <f t="shared" si="0"/>
        <v>1440</v>
      </c>
      <c r="J143" s="2">
        <f t="shared" si="0"/>
        <v>176</v>
      </c>
      <c r="K143" s="2">
        <f t="shared" si="0"/>
        <v>202.18000000000006</v>
      </c>
      <c r="L143" s="28">
        <f t="shared" si="0"/>
        <v>10574.329999999998</v>
      </c>
      <c r="M143" s="2">
        <f t="shared" si="0"/>
        <v>26.01</v>
      </c>
      <c r="N143" s="2">
        <f t="shared" si="0"/>
        <v>148.76</v>
      </c>
      <c r="O143" s="2">
        <f t="shared" si="0"/>
        <v>125.07999999999996</v>
      </c>
      <c r="P143" s="27">
        <f t="shared" si="0"/>
        <v>10874.179999999998</v>
      </c>
    </row>
    <row r="144" spans="1:18" x14ac:dyDescent="0.25">
      <c r="Q144" s="12"/>
      <c r="R144" s="13"/>
    </row>
    <row r="145" spans="1:18" x14ac:dyDescent="0.25">
      <c r="Q145" s="13"/>
      <c r="R145" s="14"/>
    </row>
    <row r="148" spans="1:18" x14ac:dyDescent="0.25">
      <c r="A148" s="32" t="s">
        <v>117</v>
      </c>
    </row>
    <row r="149" spans="1:18" x14ac:dyDescent="0.25">
      <c r="A149" s="31" t="s">
        <v>0</v>
      </c>
    </row>
    <row r="150" spans="1:18" x14ac:dyDescent="0.25">
      <c r="H150" s="15">
        <v>-264.5</v>
      </c>
      <c r="I150" s="16" t="s">
        <v>30</v>
      </c>
      <c r="J150" s="17"/>
    </row>
    <row r="151" spans="1:18" x14ac:dyDescent="0.25">
      <c r="H151" s="18" t="s">
        <v>31</v>
      </c>
      <c r="I151" s="19">
        <v>41298</v>
      </c>
      <c r="J151" s="20"/>
    </row>
    <row r="153" spans="1:18" x14ac:dyDescent="0.25">
      <c r="H153" s="15">
        <v>-280.82</v>
      </c>
      <c r="I153" s="16" t="s">
        <v>32</v>
      </c>
      <c r="J153" s="16"/>
      <c r="K153" s="21"/>
      <c r="L153" s="13"/>
    </row>
    <row r="154" spans="1:18" x14ac:dyDescent="0.25">
      <c r="H154" s="18" t="s">
        <v>33</v>
      </c>
      <c r="I154" s="19">
        <v>41313</v>
      </c>
      <c r="J154" s="22"/>
      <c r="K154" s="23"/>
      <c r="L154" s="13"/>
    </row>
    <row r="156" spans="1:18" x14ac:dyDescent="0.25">
      <c r="H156" s="24">
        <v>-212.25</v>
      </c>
      <c r="I156" s="16" t="s">
        <v>34</v>
      </c>
      <c r="J156" s="17"/>
    </row>
    <row r="157" spans="1:18" x14ac:dyDescent="0.25">
      <c r="H157" s="18" t="s">
        <v>35</v>
      </c>
      <c r="I157" s="19">
        <v>41313</v>
      </c>
      <c r="J157" s="20"/>
    </row>
  </sheetData>
  <mergeCells count="1">
    <mergeCell ref="A1:P2"/>
  </mergeCells>
  <pageMargins left="0.25" right="0.25" top="0.75" bottom="0.75" header="0.3" footer="0.3"/>
  <pageSetup paperSize="5" orientation="landscape" r:id="rId1"/>
  <ignoredErrors>
    <ignoredError sqref="L6 L9 L12 L15 L18 L21 L24 L27 L30 L33 L36 L39 L42 L45 L48 L51 L54 L57 L98:L99 L102 L126:L127 L130 L133 L136 L60 L62:L63 L65:L66 L68:L69 L71:L72 L74:L75 L77:L78 L80:L81 L83:L84 L86:L87 L89:L90 L92:L93 L95:L96 L105 L107:L108 L110:L111 L113:L114 L116:L117 L120:L121 L123:L124" formulaRange="1"/>
    <ignoredError sqref="B89:B90 B78 B80:B81 B83:B84 B86:B8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33"/>
  <sheetViews>
    <sheetView zoomScale="90" zoomScaleNormal="90" workbookViewId="0">
      <pane ySplit="4" topLeftCell="A44" activePane="bottomLeft" state="frozen"/>
      <selection pane="bottomLeft" activeCell="U27" sqref="U27"/>
    </sheetView>
  </sheetViews>
  <sheetFormatPr defaultRowHeight="13.2" x14ac:dyDescent="0.25"/>
  <cols>
    <col min="1" max="1" width="10.21875" style="5" bestFit="1" customWidth="1"/>
    <col min="2" max="2" width="8.6640625" style="29" bestFit="1" customWidth="1"/>
    <col min="3" max="3" width="11" style="29" customWidth="1"/>
    <col min="4" max="4" width="11.21875" style="72" bestFit="1" customWidth="1"/>
    <col min="5" max="5" width="22.6640625" style="55" customWidth="1"/>
    <col min="6" max="6" width="8.88671875" style="26" customWidth="1"/>
    <col min="7" max="7" width="9.6640625" bestFit="1" customWidth="1"/>
    <col min="8" max="8" width="11.6640625" customWidth="1"/>
    <col min="9" max="9" width="9.6640625" bestFit="1" customWidth="1"/>
    <col min="10" max="10" width="8.21875" bestFit="1" customWidth="1"/>
    <col min="11" max="11" width="8.21875" customWidth="1"/>
    <col min="12" max="13" width="8.33203125" customWidth="1"/>
    <col min="14" max="14" width="7.109375" customWidth="1"/>
    <col min="15" max="15" width="8.21875" bestFit="1" customWidth="1"/>
    <col min="16" max="16" width="8.109375" customWidth="1"/>
    <col min="17" max="18" width="9" customWidth="1"/>
    <col min="19" max="19" width="13.6640625" style="7" customWidth="1"/>
    <col min="20" max="20" width="11.77734375" style="7" customWidth="1"/>
    <col min="21" max="21" width="5.6640625" customWidth="1"/>
    <col min="22" max="22" width="9.21875" customWidth="1"/>
    <col min="23" max="23" width="8.33203125" customWidth="1"/>
    <col min="24" max="24" width="5.88671875" customWidth="1"/>
    <col min="25" max="25" width="6.109375" customWidth="1"/>
  </cols>
  <sheetData>
    <row r="1" spans="1:27" x14ac:dyDescent="0.25">
      <c r="A1" s="189" t="s">
        <v>788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75"/>
      <c r="U1" s="56"/>
    </row>
    <row r="2" spans="1:27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65"/>
      <c r="U2" s="57"/>
    </row>
    <row r="3" spans="1:27" x14ac:dyDescent="0.25">
      <c r="A3" s="33"/>
      <c r="B3" s="58"/>
      <c r="C3" s="58"/>
      <c r="D3" s="70"/>
      <c r="E3" s="59"/>
      <c r="F3" s="60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65"/>
      <c r="T3" s="65"/>
      <c r="U3" s="57"/>
    </row>
    <row r="4" spans="1:27" ht="52.8" x14ac:dyDescent="0.25">
      <c r="A4" s="6" t="s">
        <v>10</v>
      </c>
      <c r="B4" s="35" t="s">
        <v>11</v>
      </c>
      <c r="C4" s="128" t="s">
        <v>585</v>
      </c>
      <c r="D4" s="128" t="s">
        <v>208</v>
      </c>
      <c r="E4" s="52" t="s">
        <v>1</v>
      </c>
      <c r="F4" s="51" t="s">
        <v>378</v>
      </c>
      <c r="G4" s="52" t="s">
        <v>459</v>
      </c>
      <c r="H4" s="160" t="s">
        <v>762</v>
      </c>
      <c r="I4" s="6" t="s">
        <v>461</v>
      </c>
      <c r="J4" s="52" t="s">
        <v>13</v>
      </c>
      <c r="K4" s="52" t="s">
        <v>4</v>
      </c>
      <c r="L4" s="6" t="s">
        <v>460</v>
      </c>
      <c r="M4" s="52" t="s">
        <v>634</v>
      </c>
      <c r="N4" s="52" t="s">
        <v>14</v>
      </c>
      <c r="O4" s="6" t="s">
        <v>67</v>
      </c>
      <c r="P4" s="52" t="s">
        <v>457</v>
      </c>
      <c r="Q4" s="52" t="s">
        <v>281</v>
      </c>
      <c r="R4" s="52" t="s">
        <v>458</v>
      </c>
      <c r="S4" s="179" t="s">
        <v>6</v>
      </c>
      <c r="T4" s="190" t="s">
        <v>435</v>
      </c>
      <c r="U4" s="190"/>
      <c r="V4" s="52"/>
    </row>
    <row r="5" spans="1:27" ht="39.6" x14ac:dyDescent="0.25">
      <c r="A5" s="138"/>
      <c r="B5" s="139"/>
      <c r="C5" s="139"/>
      <c r="D5" s="140"/>
      <c r="E5" s="172" t="s">
        <v>781</v>
      </c>
      <c r="F5" s="142"/>
      <c r="G5" s="143"/>
      <c r="H5" s="184">
        <f>'MH REDEMPTION 23-24'!H50</f>
        <v>1509.12</v>
      </c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80"/>
      <c r="T5" s="146"/>
      <c r="U5" s="145"/>
      <c r="V5" s="146"/>
      <c r="W5" s="144"/>
      <c r="X5" s="144"/>
      <c r="Y5" s="145"/>
      <c r="Z5" s="7"/>
      <c r="AA5" s="113"/>
    </row>
    <row r="6" spans="1:27" ht="13.8" x14ac:dyDescent="0.25">
      <c r="A6" s="138" t="s">
        <v>665</v>
      </c>
      <c r="B6" s="139" t="s">
        <v>76</v>
      </c>
      <c r="C6" s="139" t="s">
        <v>592</v>
      </c>
      <c r="D6" s="141">
        <v>2024</v>
      </c>
      <c r="E6" s="141" t="s">
        <v>783</v>
      </c>
      <c r="F6" s="142">
        <v>45635</v>
      </c>
      <c r="G6" s="143">
        <v>73.5</v>
      </c>
      <c r="H6" s="162"/>
      <c r="I6" s="143">
        <v>50</v>
      </c>
      <c r="J6" s="143">
        <v>10</v>
      </c>
      <c r="K6" s="143">
        <v>10</v>
      </c>
      <c r="L6" s="143">
        <v>20</v>
      </c>
      <c r="M6" s="143">
        <v>10</v>
      </c>
      <c r="N6" s="143">
        <v>4</v>
      </c>
      <c r="O6" s="143"/>
      <c r="P6" s="143"/>
      <c r="Q6" s="143"/>
      <c r="R6" s="143"/>
      <c r="S6" s="180">
        <f t="shared" ref="S6:S19" si="0">SUM(G6:R6)</f>
        <v>177.5</v>
      </c>
      <c r="T6" s="146" t="s">
        <v>784</v>
      </c>
      <c r="U6" s="153"/>
      <c r="V6" s="153"/>
      <c r="W6" s="153"/>
      <c r="X6" s="153"/>
      <c r="Y6" s="144"/>
    </row>
    <row r="7" spans="1:27" ht="15" customHeight="1" thickBot="1" x14ac:dyDescent="0.3">
      <c r="A7" s="138" t="s">
        <v>39</v>
      </c>
      <c r="B7" s="139" t="s">
        <v>438</v>
      </c>
      <c r="C7" s="139" t="s">
        <v>592</v>
      </c>
      <c r="D7" s="141" t="s">
        <v>785</v>
      </c>
      <c r="E7" s="141" t="s">
        <v>786</v>
      </c>
      <c r="F7" s="142">
        <v>45635</v>
      </c>
      <c r="G7" s="143">
        <v>423.24</v>
      </c>
      <c r="H7" s="162"/>
      <c r="I7" s="143">
        <v>100</v>
      </c>
      <c r="J7" s="143">
        <v>10</v>
      </c>
      <c r="K7" s="143">
        <v>30</v>
      </c>
      <c r="L7" s="143">
        <v>60</v>
      </c>
      <c r="M7" s="143">
        <v>10</v>
      </c>
      <c r="N7" s="143">
        <v>4</v>
      </c>
      <c r="O7" s="143">
        <v>8.1300000000000008</v>
      </c>
      <c r="P7" s="143"/>
      <c r="Q7" s="143"/>
      <c r="R7" s="143"/>
      <c r="S7" s="181">
        <f t="shared" si="0"/>
        <v>645.37</v>
      </c>
      <c r="T7" s="176">
        <f>SUM(S6:S7)</f>
        <v>822.87</v>
      </c>
      <c r="U7" s="153" t="s">
        <v>787</v>
      </c>
      <c r="V7" s="153"/>
      <c r="W7" s="153"/>
      <c r="X7" s="153"/>
      <c r="Y7" s="144"/>
    </row>
    <row r="8" spans="1:27" ht="17.25" customHeight="1" thickBot="1" x14ac:dyDescent="0.3">
      <c r="A8" s="138" t="s">
        <v>790</v>
      </c>
      <c r="B8" s="139" t="s">
        <v>194</v>
      </c>
      <c r="C8" s="139" t="s">
        <v>592</v>
      </c>
      <c r="D8" s="141" t="s">
        <v>785</v>
      </c>
      <c r="E8" s="141" t="s">
        <v>791</v>
      </c>
      <c r="F8" s="142">
        <v>45667</v>
      </c>
      <c r="G8" s="143">
        <v>201.6</v>
      </c>
      <c r="H8" s="162"/>
      <c r="I8" s="143">
        <v>100</v>
      </c>
      <c r="J8" s="143">
        <v>10</v>
      </c>
      <c r="K8" s="143">
        <v>30</v>
      </c>
      <c r="L8" s="143">
        <v>60</v>
      </c>
      <c r="M8" s="143">
        <v>10</v>
      </c>
      <c r="N8" s="143">
        <v>4</v>
      </c>
      <c r="O8" s="143">
        <v>8.1300000000000008</v>
      </c>
      <c r="P8" s="143"/>
      <c r="Q8" s="143"/>
      <c r="R8" s="143"/>
      <c r="S8" s="182">
        <f t="shared" si="0"/>
        <v>423.73</v>
      </c>
      <c r="T8" s="174">
        <v>423.73</v>
      </c>
      <c r="U8" s="153" t="s">
        <v>792</v>
      </c>
      <c r="V8" s="144"/>
      <c r="W8" s="144"/>
      <c r="X8" s="144"/>
      <c r="Y8" s="144"/>
    </row>
    <row r="9" spans="1:27" ht="13.8" x14ac:dyDescent="0.25">
      <c r="A9" s="138" t="s">
        <v>135</v>
      </c>
      <c r="B9" s="139" t="s">
        <v>76</v>
      </c>
      <c r="C9" s="139" t="s">
        <v>592</v>
      </c>
      <c r="D9" s="141" t="s">
        <v>703</v>
      </c>
      <c r="E9" s="141" t="s">
        <v>796</v>
      </c>
      <c r="F9" s="142">
        <v>45706</v>
      </c>
      <c r="G9" s="143">
        <v>123</v>
      </c>
      <c r="H9" s="162"/>
      <c r="I9" s="143">
        <v>75</v>
      </c>
      <c r="J9" s="143">
        <v>10</v>
      </c>
      <c r="K9" s="143">
        <v>20</v>
      </c>
      <c r="L9" s="143">
        <v>40</v>
      </c>
      <c r="M9" s="143">
        <v>10</v>
      </c>
      <c r="N9" s="143">
        <v>4</v>
      </c>
      <c r="O9" s="143">
        <v>8.1300000000000008</v>
      </c>
      <c r="P9" s="143">
        <v>19.28</v>
      </c>
      <c r="Q9" s="143">
        <v>12.85</v>
      </c>
      <c r="R9" s="143">
        <v>12.55</v>
      </c>
      <c r="S9" s="180">
        <f t="shared" si="0"/>
        <v>334.81</v>
      </c>
      <c r="T9" s="146" t="s">
        <v>797</v>
      </c>
      <c r="U9" s="153"/>
      <c r="V9" s="154"/>
      <c r="W9" s="153"/>
      <c r="X9" s="153"/>
      <c r="Y9" s="146"/>
      <c r="Z9" s="81"/>
    </row>
    <row r="10" spans="1:27" ht="14.4" thickBot="1" x14ac:dyDescent="0.3">
      <c r="A10" s="138" t="s">
        <v>426</v>
      </c>
      <c r="B10" s="139" t="s">
        <v>427</v>
      </c>
      <c r="C10" s="139" t="s">
        <v>592</v>
      </c>
      <c r="D10" s="141">
        <v>2023</v>
      </c>
      <c r="E10" s="141" t="s">
        <v>798</v>
      </c>
      <c r="F10" s="142">
        <v>45706</v>
      </c>
      <c r="G10" s="143">
        <v>134.4</v>
      </c>
      <c r="H10" s="162"/>
      <c r="I10" s="143">
        <v>50</v>
      </c>
      <c r="J10" s="143">
        <v>10</v>
      </c>
      <c r="K10" s="143">
        <v>10</v>
      </c>
      <c r="L10" s="143">
        <v>20</v>
      </c>
      <c r="M10" s="143">
        <v>10</v>
      </c>
      <c r="N10" s="143">
        <v>4</v>
      </c>
      <c r="O10" s="143">
        <v>8.73</v>
      </c>
      <c r="P10" s="143"/>
      <c r="Q10" s="143"/>
      <c r="R10" s="143"/>
      <c r="S10" s="181">
        <f t="shared" si="0"/>
        <v>247.13</v>
      </c>
      <c r="T10" s="176">
        <f>SUM(S9:S10)</f>
        <v>581.94000000000005</v>
      </c>
      <c r="U10" s="153" t="s">
        <v>799</v>
      </c>
      <c r="V10" s="144"/>
      <c r="W10" s="144"/>
      <c r="X10" s="144"/>
      <c r="Y10" s="144"/>
    </row>
    <row r="11" spans="1:27" ht="15" customHeight="1" x14ac:dyDescent="0.25">
      <c r="A11" s="138" t="s">
        <v>196</v>
      </c>
      <c r="B11" s="139" t="s">
        <v>165</v>
      </c>
      <c r="C11" s="139" t="s">
        <v>592</v>
      </c>
      <c r="D11" s="141" t="s">
        <v>785</v>
      </c>
      <c r="E11" s="141" t="s">
        <v>804</v>
      </c>
      <c r="F11" s="142">
        <v>45726</v>
      </c>
      <c r="G11" s="143">
        <v>141.12</v>
      </c>
      <c r="H11" s="162"/>
      <c r="I11" s="143">
        <v>100</v>
      </c>
      <c r="J11" s="143">
        <v>10</v>
      </c>
      <c r="K11" s="143">
        <v>30</v>
      </c>
      <c r="L11" s="143">
        <v>60</v>
      </c>
      <c r="M11" s="143">
        <v>10</v>
      </c>
      <c r="N11" s="143">
        <v>4</v>
      </c>
      <c r="O11" s="143">
        <v>8.1300000000000008</v>
      </c>
      <c r="P11" s="143">
        <v>19.28</v>
      </c>
      <c r="Q11" s="143">
        <v>3.21</v>
      </c>
      <c r="R11" s="143">
        <v>12.55</v>
      </c>
      <c r="S11" s="180">
        <f t="shared" si="0"/>
        <v>398.28999999999996</v>
      </c>
      <c r="T11" s="187" t="s">
        <v>805</v>
      </c>
      <c r="U11" s="153"/>
      <c r="V11" s="144"/>
      <c r="W11" s="144"/>
      <c r="X11" s="144"/>
      <c r="Y11" s="144"/>
    </row>
    <row r="12" spans="1:27" ht="13.8" x14ac:dyDescent="0.25">
      <c r="A12" s="138" t="s">
        <v>801</v>
      </c>
      <c r="B12" s="139" t="s">
        <v>75</v>
      </c>
      <c r="C12" s="139" t="s">
        <v>592</v>
      </c>
      <c r="D12" s="141" t="s">
        <v>802</v>
      </c>
      <c r="E12" s="141" t="s">
        <v>803</v>
      </c>
      <c r="F12" s="142">
        <v>45726</v>
      </c>
      <c r="G12" s="143">
        <v>126</v>
      </c>
      <c r="H12" s="162"/>
      <c r="I12" s="143">
        <v>75</v>
      </c>
      <c r="J12" s="143">
        <v>10</v>
      </c>
      <c r="K12" s="143">
        <v>20</v>
      </c>
      <c r="L12" s="143">
        <v>40</v>
      </c>
      <c r="M12" s="143">
        <v>10</v>
      </c>
      <c r="N12" s="143">
        <v>4</v>
      </c>
      <c r="O12" s="143">
        <v>8.73</v>
      </c>
      <c r="P12" s="143"/>
      <c r="Q12" s="143"/>
      <c r="R12" s="143"/>
      <c r="S12" s="180">
        <f t="shared" si="0"/>
        <v>293.73</v>
      </c>
      <c r="T12" s="146"/>
      <c r="U12" s="144"/>
      <c r="V12" s="144"/>
      <c r="W12" s="144"/>
      <c r="X12" s="144"/>
      <c r="Y12" s="144"/>
    </row>
    <row r="13" spans="1:27" ht="13.8" x14ac:dyDescent="0.25">
      <c r="A13" s="138" t="s">
        <v>806</v>
      </c>
      <c r="B13" s="139" t="s">
        <v>75</v>
      </c>
      <c r="C13" s="139" t="s">
        <v>592</v>
      </c>
      <c r="D13" s="141" t="s">
        <v>785</v>
      </c>
      <c r="E13" s="141" t="s">
        <v>807</v>
      </c>
      <c r="F13" s="142">
        <v>45726</v>
      </c>
      <c r="G13" s="143">
        <v>204.75</v>
      </c>
      <c r="H13" s="162"/>
      <c r="I13" s="143">
        <v>100</v>
      </c>
      <c r="J13" s="143">
        <v>10</v>
      </c>
      <c r="K13" s="143">
        <v>30</v>
      </c>
      <c r="L13" s="143">
        <v>60</v>
      </c>
      <c r="M13" s="143">
        <v>10</v>
      </c>
      <c r="N13" s="143">
        <v>4</v>
      </c>
      <c r="O13" s="143">
        <v>8.1300000000000008</v>
      </c>
      <c r="P13" s="143">
        <v>19.28</v>
      </c>
      <c r="Q13" s="143">
        <v>3.21</v>
      </c>
      <c r="R13" s="143">
        <v>12.55</v>
      </c>
      <c r="S13" s="180">
        <f t="shared" si="0"/>
        <v>461.91999999999996</v>
      </c>
      <c r="T13" s="146"/>
      <c r="U13" s="144"/>
      <c r="V13" s="144"/>
      <c r="W13" s="144"/>
      <c r="X13" s="144"/>
      <c r="Y13" s="144"/>
    </row>
    <row r="14" spans="1:27" ht="14.4" thickBot="1" x14ac:dyDescent="0.3">
      <c r="A14" s="138" t="s">
        <v>808</v>
      </c>
      <c r="B14" s="139" t="s">
        <v>75</v>
      </c>
      <c r="C14" s="139" t="s">
        <v>592</v>
      </c>
      <c r="D14" s="141">
        <v>2024</v>
      </c>
      <c r="E14" s="141" t="s">
        <v>809</v>
      </c>
      <c r="F14" s="142">
        <v>45726</v>
      </c>
      <c r="G14" s="143">
        <v>67.2</v>
      </c>
      <c r="H14" s="162"/>
      <c r="I14" s="143">
        <v>50</v>
      </c>
      <c r="J14" s="143">
        <v>10</v>
      </c>
      <c r="K14" s="143">
        <v>10</v>
      </c>
      <c r="L14" s="143">
        <v>20</v>
      </c>
      <c r="M14" s="143">
        <v>10</v>
      </c>
      <c r="N14" s="143">
        <v>4</v>
      </c>
      <c r="O14" s="143">
        <v>9.64</v>
      </c>
      <c r="P14" s="143"/>
      <c r="Q14" s="143"/>
      <c r="R14" s="143"/>
      <c r="S14" s="181">
        <f t="shared" si="0"/>
        <v>180.83999999999997</v>
      </c>
      <c r="T14" s="176">
        <f>SUM(S11:S14)</f>
        <v>1334.78</v>
      </c>
      <c r="U14" s="153" t="s">
        <v>810</v>
      </c>
      <c r="V14" s="144"/>
      <c r="W14" s="144"/>
      <c r="X14" s="144"/>
      <c r="Y14" s="144"/>
    </row>
    <row r="15" spans="1:27" ht="14.4" thickBot="1" x14ac:dyDescent="0.3">
      <c r="A15" s="138" t="s">
        <v>130</v>
      </c>
      <c r="B15" s="139" t="s">
        <v>76</v>
      </c>
      <c r="C15" s="139" t="s">
        <v>586</v>
      </c>
      <c r="D15" s="141" t="s">
        <v>811</v>
      </c>
      <c r="E15" s="141" t="s">
        <v>812</v>
      </c>
      <c r="F15" s="142">
        <v>45756</v>
      </c>
      <c r="G15" s="143">
        <v>250.27</v>
      </c>
      <c r="H15" s="162"/>
      <c r="I15" s="143"/>
      <c r="J15" s="143"/>
      <c r="K15" s="143"/>
      <c r="L15" s="143"/>
      <c r="M15" s="143"/>
      <c r="N15" s="143"/>
      <c r="O15" s="143">
        <v>6.7</v>
      </c>
      <c r="P15" s="143">
        <v>20.399999999999999</v>
      </c>
      <c r="Q15" s="143">
        <v>1.58</v>
      </c>
      <c r="R15" s="143">
        <v>21.05</v>
      </c>
      <c r="S15" s="182">
        <f t="shared" si="0"/>
        <v>300</v>
      </c>
      <c r="T15" s="169" t="s">
        <v>766</v>
      </c>
      <c r="U15" s="165">
        <v>3267</v>
      </c>
      <c r="V15" s="166">
        <v>250.27</v>
      </c>
      <c r="W15" s="165" t="s">
        <v>581</v>
      </c>
      <c r="X15" s="165"/>
      <c r="Y15" s="165">
        <v>3269</v>
      </c>
      <c r="Z15" s="166">
        <v>49.73</v>
      </c>
      <c r="AA15" s="167">
        <f t="shared" ref="AA15" si="1">V15+Z15</f>
        <v>300</v>
      </c>
    </row>
    <row r="16" spans="1:27" ht="13.8" x14ac:dyDescent="0.25">
      <c r="A16" s="138" t="s">
        <v>563</v>
      </c>
      <c r="B16" s="139" t="s">
        <v>75</v>
      </c>
      <c r="C16" s="139" t="s">
        <v>592</v>
      </c>
      <c r="D16" s="141" t="s">
        <v>785</v>
      </c>
      <c r="E16" s="141" t="s">
        <v>814</v>
      </c>
      <c r="F16" s="142">
        <v>45813</v>
      </c>
      <c r="G16" s="143">
        <v>204.75</v>
      </c>
      <c r="H16" s="162"/>
      <c r="I16" s="143">
        <v>100</v>
      </c>
      <c r="J16" s="143">
        <v>10</v>
      </c>
      <c r="K16" s="143">
        <v>30</v>
      </c>
      <c r="L16" s="143">
        <v>60</v>
      </c>
      <c r="M16" s="143">
        <v>10</v>
      </c>
      <c r="N16" s="143">
        <v>4</v>
      </c>
      <c r="O16" s="143">
        <v>8.1300000000000008</v>
      </c>
      <c r="P16" s="143">
        <v>28.92</v>
      </c>
      <c r="Q16" s="143">
        <v>3.21</v>
      </c>
      <c r="R16" s="143">
        <v>12.55</v>
      </c>
      <c r="S16" s="180">
        <f t="shared" si="0"/>
        <v>471.56</v>
      </c>
      <c r="T16" s="146" t="s">
        <v>815</v>
      </c>
      <c r="U16" s="144"/>
      <c r="V16" s="144"/>
      <c r="W16" s="144"/>
      <c r="X16" s="144"/>
      <c r="Y16" s="144"/>
    </row>
    <row r="17" spans="1:27" ht="13.8" x14ac:dyDescent="0.25">
      <c r="A17" s="138" t="s">
        <v>78</v>
      </c>
      <c r="B17" s="139" t="s">
        <v>75</v>
      </c>
      <c r="C17" s="139" t="s">
        <v>592</v>
      </c>
      <c r="D17" s="141">
        <v>2024</v>
      </c>
      <c r="E17" s="141" t="s">
        <v>816</v>
      </c>
      <c r="F17" s="142">
        <v>45813</v>
      </c>
      <c r="G17" s="143">
        <v>58.5</v>
      </c>
      <c r="H17" s="162"/>
      <c r="I17" s="143">
        <v>50</v>
      </c>
      <c r="J17" s="143">
        <v>10</v>
      </c>
      <c r="K17" s="143">
        <v>10</v>
      </c>
      <c r="L17" s="143">
        <v>20</v>
      </c>
      <c r="M17" s="143">
        <v>10</v>
      </c>
      <c r="N17" s="143">
        <v>4</v>
      </c>
      <c r="O17" s="143">
        <v>9.64</v>
      </c>
      <c r="P17" s="143"/>
      <c r="Q17" s="143"/>
      <c r="R17" s="143"/>
      <c r="S17" s="180">
        <f t="shared" si="0"/>
        <v>172.14</v>
      </c>
      <c r="T17" s="146" t="s">
        <v>817</v>
      </c>
      <c r="U17" s="153"/>
      <c r="V17" s="144"/>
      <c r="W17" s="144"/>
      <c r="X17" s="144"/>
      <c r="Y17" s="144"/>
    </row>
    <row r="18" spans="1:27" ht="14.4" thickBot="1" x14ac:dyDescent="0.3">
      <c r="A18" s="138" t="s">
        <v>318</v>
      </c>
      <c r="B18" s="139" t="s">
        <v>204</v>
      </c>
      <c r="C18" s="139" t="s">
        <v>592</v>
      </c>
      <c r="D18" s="141" t="s">
        <v>785</v>
      </c>
      <c r="E18" s="141" t="s">
        <v>818</v>
      </c>
      <c r="F18" s="142">
        <v>45813</v>
      </c>
      <c r="G18" s="143">
        <v>513</v>
      </c>
      <c r="H18" s="162"/>
      <c r="I18" s="143">
        <v>100</v>
      </c>
      <c r="J18" s="143">
        <v>10</v>
      </c>
      <c r="K18" s="143">
        <v>30</v>
      </c>
      <c r="L18" s="143">
        <v>60</v>
      </c>
      <c r="M18" s="143">
        <v>10</v>
      </c>
      <c r="N18" s="143">
        <v>4</v>
      </c>
      <c r="O18" s="143">
        <v>8.1300000000000008</v>
      </c>
      <c r="P18" s="143">
        <v>19.28</v>
      </c>
      <c r="Q18" s="143">
        <v>3.21</v>
      </c>
      <c r="R18" s="143">
        <v>12.55</v>
      </c>
      <c r="S18" s="181">
        <f t="shared" si="0"/>
        <v>770.17</v>
      </c>
      <c r="T18" s="176">
        <f>SUM(S16:S18)</f>
        <v>1413.87</v>
      </c>
      <c r="U18" s="153" t="s">
        <v>819</v>
      </c>
      <c r="V18" s="146"/>
      <c r="W18" s="144"/>
      <c r="X18" s="144"/>
      <c r="Y18" s="145"/>
      <c r="Z18" s="7"/>
      <c r="AA18" s="113"/>
    </row>
    <row r="19" spans="1:27" ht="14.4" thickBot="1" x14ac:dyDescent="0.3">
      <c r="A19" s="138" t="s">
        <v>483</v>
      </c>
      <c r="B19" s="139" t="s">
        <v>484</v>
      </c>
      <c r="C19" s="139" t="s">
        <v>592</v>
      </c>
      <c r="D19" s="141">
        <v>2024</v>
      </c>
      <c r="E19" s="141" t="s">
        <v>821</v>
      </c>
      <c r="F19" s="142">
        <v>45785</v>
      </c>
      <c r="G19" s="143">
        <v>117</v>
      </c>
      <c r="H19" s="162"/>
      <c r="I19" s="143">
        <v>50</v>
      </c>
      <c r="J19" s="143">
        <v>10</v>
      </c>
      <c r="K19" s="143">
        <v>10</v>
      </c>
      <c r="L19" s="143">
        <v>20</v>
      </c>
      <c r="M19" s="143">
        <v>10</v>
      </c>
      <c r="N19" s="143">
        <v>4</v>
      </c>
      <c r="O19" s="143">
        <v>9.64</v>
      </c>
      <c r="P19" s="143"/>
      <c r="Q19" s="143"/>
      <c r="R19" s="143"/>
      <c r="S19" s="182">
        <f t="shared" si="0"/>
        <v>230.64</v>
      </c>
      <c r="T19" s="188">
        <v>230.64</v>
      </c>
      <c r="U19" s="153" t="s">
        <v>822</v>
      </c>
      <c r="V19" s="146"/>
      <c r="W19" s="144"/>
      <c r="X19" s="144"/>
      <c r="Y19" s="145"/>
      <c r="Z19" s="7"/>
      <c r="AA19" s="7"/>
    </row>
    <row r="20" spans="1:27" ht="13.8" x14ac:dyDescent="0.25">
      <c r="A20" s="138" t="s">
        <v>343</v>
      </c>
      <c r="B20" s="139" t="s">
        <v>76</v>
      </c>
      <c r="C20" s="139" t="s">
        <v>592</v>
      </c>
      <c r="D20" s="141">
        <v>2024</v>
      </c>
      <c r="E20" s="141" t="s">
        <v>823</v>
      </c>
      <c r="F20" s="142">
        <v>45846</v>
      </c>
      <c r="G20" s="143">
        <v>95.4</v>
      </c>
      <c r="H20" s="162"/>
      <c r="I20" s="143">
        <v>50</v>
      </c>
      <c r="J20" s="143">
        <v>10</v>
      </c>
      <c r="K20" s="143">
        <v>10</v>
      </c>
      <c r="L20" s="143">
        <v>20</v>
      </c>
      <c r="M20" s="143">
        <v>10</v>
      </c>
      <c r="N20" s="143">
        <v>4</v>
      </c>
      <c r="O20" s="143">
        <v>9.64</v>
      </c>
      <c r="P20" s="143"/>
      <c r="Q20" s="143"/>
      <c r="R20" s="143"/>
      <c r="S20" s="180">
        <f t="shared" ref="S20:S22" si="2">SUM(G20:R20)</f>
        <v>209.04000000000002</v>
      </c>
      <c r="T20" s="146" t="s">
        <v>824</v>
      </c>
      <c r="U20" s="145"/>
      <c r="V20" s="146"/>
      <c r="W20" s="144"/>
      <c r="X20" s="144"/>
      <c r="Y20" s="145"/>
      <c r="Z20" s="7"/>
      <c r="AA20" s="7"/>
    </row>
    <row r="21" spans="1:27" ht="13.8" x14ac:dyDescent="0.25">
      <c r="A21" s="138" t="s">
        <v>107</v>
      </c>
      <c r="B21" s="139" t="s">
        <v>76</v>
      </c>
      <c r="C21" s="139" t="s">
        <v>592</v>
      </c>
      <c r="D21" s="141" t="s">
        <v>802</v>
      </c>
      <c r="E21" s="141" t="s">
        <v>825</v>
      </c>
      <c r="F21" s="142">
        <v>45846</v>
      </c>
      <c r="G21" s="143">
        <v>108</v>
      </c>
      <c r="H21" s="162"/>
      <c r="I21" s="143">
        <v>75</v>
      </c>
      <c r="J21" s="143">
        <v>10</v>
      </c>
      <c r="K21" s="143">
        <v>20</v>
      </c>
      <c r="L21" s="143">
        <v>40</v>
      </c>
      <c r="M21" s="143">
        <v>10</v>
      </c>
      <c r="N21" s="143">
        <v>4</v>
      </c>
      <c r="O21" s="143">
        <v>8.73</v>
      </c>
      <c r="P21" s="143"/>
      <c r="Q21" s="143"/>
      <c r="R21" s="143"/>
      <c r="S21" s="180">
        <f>SUM(G21:R21)</f>
        <v>275.73</v>
      </c>
      <c r="T21" s="146"/>
      <c r="U21" s="144"/>
      <c r="V21" s="144"/>
      <c r="W21" s="144"/>
      <c r="X21" s="144"/>
      <c r="Y21" s="144"/>
    </row>
    <row r="22" spans="1:27" ht="14.4" thickBot="1" x14ac:dyDescent="0.3">
      <c r="A22" s="138" t="s">
        <v>826</v>
      </c>
      <c r="B22" s="139" t="s">
        <v>484</v>
      </c>
      <c r="C22" s="139" t="s">
        <v>592</v>
      </c>
      <c r="D22" s="141">
        <v>2024</v>
      </c>
      <c r="E22" s="141" t="s">
        <v>827</v>
      </c>
      <c r="F22" s="142">
        <v>45846</v>
      </c>
      <c r="G22" s="143">
        <v>73.5</v>
      </c>
      <c r="H22" s="162"/>
      <c r="I22" s="143">
        <v>50</v>
      </c>
      <c r="J22" s="143">
        <v>10</v>
      </c>
      <c r="K22" s="143">
        <v>10</v>
      </c>
      <c r="L22" s="143">
        <v>20</v>
      </c>
      <c r="M22" s="143">
        <v>10</v>
      </c>
      <c r="N22" s="143">
        <v>4</v>
      </c>
      <c r="O22" s="143">
        <v>9.64</v>
      </c>
      <c r="P22" s="143"/>
      <c r="Q22" s="143"/>
      <c r="R22" s="143"/>
      <c r="S22" s="181">
        <f t="shared" si="2"/>
        <v>187.14</v>
      </c>
      <c r="T22" s="176">
        <f>SUM(S20:S22)</f>
        <v>671.91000000000008</v>
      </c>
      <c r="U22" s="153" t="s">
        <v>828</v>
      </c>
      <c r="V22" s="144"/>
      <c r="W22" s="144"/>
      <c r="X22" s="144"/>
      <c r="Y22" s="148"/>
    </row>
    <row r="23" spans="1:27" ht="13.8" x14ac:dyDescent="0.25">
      <c r="A23" s="138"/>
      <c r="B23" s="139"/>
      <c r="C23" s="139"/>
      <c r="D23" s="141"/>
      <c r="E23" s="141"/>
      <c r="F23" s="142"/>
      <c r="G23" s="143"/>
      <c r="H23" s="162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80">
        <f>SUM(G23:R23)</f>
        <v>0</v>
      </c>
      <c r="T23" s="146"/>
      <c r="U23" s="145"/>
      <c r="V23" s="146"/>
      <c r="W23" s="144"/>
      <c r="X23" s="144"/>
      <c r="Y23" s="145"/>
      <c r="Z23" s="7"/>
      <c r="AA23" s="113"/>
    </row>
    <row r="24" spans="1:27" ht="13.8" x14ac:dyDescent="0.25">
      <c r="A24" s="138"/>
      <c r="B24" s="139"/>
      <c r="C24" s="139"/>
      <c r="D24" s="141"/>
      <c r="E24" s="141"/>
      <c r="F24" s="142"/>
      <c r="G24" s="143"/>
      <c r="H24" s="162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80">
        <f>SUM(G24:R24)</f>
        <v>0</v>
      </c>
      <c r="T24" s="146"/>
      <c r="U24" s="144"/>
      <c r="V24" s="144"/>
      <c r="W24" s="144"/>
      <c r="X24" s="147"/>
      <c r="Y24" s="144"/>
    </row>
    <row r="25" spans="1:27" ht="13.8" x14ac:dyDescent="0.25">
      <c r="A25" s="138"/>
      <c r="B25" s="139"/>
      <c r="C25" s="139"/>
      <c r="D25" s="141"/>
      <c r="E25" s="141"/>
      <c r="F25" s="142"/>
      <c r="G25" s="143"/>
      <c r="H25" s="162"/>
      <c r="I25" s="143"/>
      <c r="J25" s="143"/>
      <c r="K25" s="143"/>
      <c r="L25" s="143"/>
      <c r="M25" s="143"/>
      <c r="N25" s="143"/>
      <c r="O25" s="143"/>
      <c r="P25" s="150"/>
      <c r="Q25" s="150"/>
      <c r="R25" s="150"/>
      <c r="S25" s="180">
        <f>SUM(G25:R25)</f>
        <v>0</v>
      </c>
      <c r="T25" s="146"/>
      <c r="U25" s="144"/>
      <c r="V25" s="144"/>
      <c r="W25" s="144"/>
      <c r="X25" s="144"/>
      <c r="Y25" s="144"/>
    </row>
    <row r="26" spans="1:27" ht="13.8" x14ac:dyDescent="0.25">
      <c r="A26" s="138"/>
      <c r="B26" s="139"/>
      <c r="C26" s="139"/>
      <c r="D26" s="141"/>
      <c r="E26" s="141"/>
      <c r="F26" s="142"/>
      <c r="G26" s="143"/>
      <c r="H26" s="162"/>
      <c r="I26" s="143"/>
      <c r="J26" s="143"/>
      <c r="K26" s="143"/>
      <c r="L26" s="143"/>
      <c r="M26" s="143"/>
      <c r="N26" s="143"/>
      <c r="O26" s="143"/>
      <c r="P26" s="150"/>
      <c r="Q26" s="150"/>
      <c r="R26" s="150"/>
      <c r="S26" s="180">
        <f>SUM(G26:R26)</f>
        <v>0</v>
      </c>
      <c r="T26" s="177"/>
      <c r="U26" s="144"/>
      <c r="V26" s="144"/>
      <c r="W26" s="144"/>
      <c r="X26" s="144"/>
      <c r="Y26" s="144"/>
    </row>
    <row r="27" spans="1:27" ht="13.8" x14ac:dyDescent="0.25">
      <c r="A27" s="138"/>
      <c r="B27" s="139"/>
      <c r="C27" s="139"/>
      <c r="D27" s="141"/>
      <c r="E27" s="141"/>
      <c r="F27" s="142"/>
      <c r="G27" s="143"/>
      <c r="H27" s="162"/>
      <c r="I27" s="143"/>
      <c r="J27" s="143"/>
      <c r="K27" s="143"/>
      <c r="L27" s="143"/>
      <c r="M27" s="143"/>
      <c r="N27" s="143"/>
      <c r="O27" s="143"/>
      <c r="P27" s="150"/>
      <c r="Q27" s="150"/>
      <c r="R27" s="150"/>
      <c r="S27" s="180">
        <f t="shared" ref="S27:S38" si="3">SUM(G27:R27)</f>
        <v>0</v>
      </c>
      <c r="T27" s="146"/>
      <c r="U27" s="144"/>
      <c r="V27" s="144"/>
      <c r="W27" s="144"/>
      <c r="X27" s="144"/>
      <c r="Y27" s="144"/>
    </row>
    <row r="28" spans="1:27" ht="13.8" x14ac:dyDescent="0.25">
      <c r="A28" s="138"/>
      <c r="B28" s="139"/>
      <c r="C28" s="139"/>
      <c r="D28" s="141"/>
      <c r="E28" s="141"/>
      <c r="F28" s="142"/>
      <c r="G28" s="143"/>
      <c r="H28" s="162"/>
      <c r="I28" s="143"/>
      <c r="J28" s="143"/>
      <c r="K28" s="143"/>
      <c r="L28" s="143"/>
      <c r="M28" s="143"/>
      <c r="N28" s="143"/>
      <c r="O28" s="143"/>
      <c r="P28" s="150"/>
      <c r="Q28" s="150"/>
      <c r="R28" s="150"/>
      <c r="S28" s="180">
        <f t="shared" si="3"/>
        <v>0</v>
      </c>
      <c r="T28" s="146"/>
      <c r="U28" s="144"/>
      <c r="V28" s="144"/>
      <c r="W28" s="144"/>
      <c r="X28" s="144"/>
      <c r="Y28" s="144"/>
    </row>
    <row r="29" spans="1:27" ht="13.8" x14ac:dyDescent="0.25">
      <c r="A29" s="138"/>
      <c r="B29" s="139"/>
      <c r="C29" s="139"/>
      <c r="D29" s="141"/>
      <c r="E29" s="141"/>
      <c r="F29" s="142"/>
      <c r="G29" s="143"/>
      <c r="H29" s="162"/>
      <c r="I29" s="143"/>
      <c r="J29" s="143"/>
      <c r="K29" s="143"/>
      <c r="L29" s="143"/>
      <c r="M29" s="143"/>
      <c r="N29" s="143"/>
      <c r="O29" s="143"/>
      <c r="P29" s="150"/>
      <c r="Q29" s="150"/>
      <c r="R29" s="150"/>
      <c r="S29" s="180">
        <f t="shared" si="3"/>
        <v>0</v>
      </c>
      <c r="T29" s="146"/>
      <c r="U29" s="144"/>
      <c r="V29" s="144"/>
      <c r="W29" s="144"/>
      <c r="X29" s="144"/>
      <c r="Y29" s="144"/>
    </row>
    <row r="30" spans="1:27" ht="13.8" x14ac:dyDescent="0.25">
      <c r="A30" s="138"/>
      <c r="B30" s="139"/>
      <c r="C30" s="139"/>
      <c r="D30" s="141"/>
      <c r="E30" s="141"/>
      <c r="F30" s="142"/>
      <c r="G30" s="143"/>
      <c r="H30" s="162"/>
      <c r="I30" s="143"/>
      <c r="J30" s="143"/>
      <c r="K30" s="143"/>
      <c r="L30" s="143"/>
      <c r="M30" s="143"/>
      <c r="N30" s="143"/>
      <c r="O30" s="143"/>
      <c r="P30" s="150"/>
      <c r="Q30" s="150"/>
      <c r="R30" s="150"/>
      <c r="S30" s="180">
        <f t="shared" si="3"/>
        <v>0</v>
      </c>
      <c r="T30" s="146"/>
      <c r="U30" s="144"/>
      <c r="V30" s="144"/>
      <c r="W30" s="144"/>
      <c r="X30" s="144"/>
      <c r="Y30" s="144"/>
    </row>
    <row r="31" spans="1:27" ht="13.8" x14ac:dyDescent="0.25">
      <c r="A31" s="138"/>
      <c r="B31" s="139"/>
      <c r="C31" s="139"/>
      <c r="D31" s="141"/>
      <c r="E31" s="141"/>
      <c r="F31" s="142"/>
      <c r="G31" s="143"/>
      <c r="H31" s="162"/>
      <c r="I31" s="143"/>
      <c r="J31" s="143"/>
      <c r="K31" s="143"/>
      <c r="L31" s="143"/>
      <c r="M31" s="143"/>
      <c r="N31" s="143"/>
      <c r="O31" s="143"/>
      <c r="P31" s="150"/>
      <c r="Q31" s="150"/>
      <c r="R31" s="150"/>
      <c r="S31" s="180">
        <f t="shared" si="3"/>
        <v>0</v>
      </c>
      <c r="T31" s="146"/>
      <c r="U31" s="144"/>
      <c r="V31" s="144"/>
      <c r="W31" s="144"/>
      <c r="X31" s="144"/>
      <c r="Y31" s="144"/>
    </row>
    <row r="32" spans="1:27" ht="13.8" x14ac:dyDescent="0.25">
      <c r="A32" s="138"/>
      <c r="B32" s="139"/>
      <c r="C32" s="139"/>
      <c r="D32" s="141"/>
      <c r="E32" s="141"/>
      <c r="F32" s="142"/>
      <c r="G32" s="143"/>
      <c r="H32" s="162"/>
      <c r="I32" s="143"/>
      <c r="J32" s="143"/>
      <c r="K32" s="143"/>
      <c r="L32" s="143"/>
      <c r="M32" s="143"/>
      <c r="N32" s="143"/>
      <c r="O32" s="143"/>
      <c r="P32" s="150"/>
      <c r="Q32" s="150"/>
      <c r="R32" s="150"/>
      <c r="S32" s="180">
        <f t="shared" si="3"/>
        <v>0</v>
      </c>
      <c r="T32" s="146"/>
      <c r="U32" s="144"/>
      <c r="V32" s="144"/>
      <c r="W32" s="144"/>
      <c r="X32" s="144"/>
      <c r="Y32" s="144"/>
    </row>
    <row r="33" spans="1:25" ht="13.8" x14ac:dyDescent="0.25">
      <c r="A33" s="138"/>
      <c r="B33" s="139"/>
      <c r="C33" s="139"/>
      <c r="D33" s="141"/>
      <c r="E33" s="141"/>
      <c r="F33" s="142"/>
      <c r="G33" s="143"/>
      <c r="H33" s="162"/>
      <c r="I33" s="143"/>
      <c r="J33" s="143"/>
      <c r="K33" s="143"/>
      <c r="L33" s="143"/>
      <c r="M33" s="143"/>
      <c r="N33" s="143"/>
      <c r="O33" s="143"/>
      <c r="P33" s="150"/>
      <c r="Q33" s="150"/>
      <c r="R33" s="150"/>
      <c r="S33" s="180">
        <f t="shared" si="3"/>
        <v>0</v>
      </c>
      <c r="T33" s="146"/>
      <c r="U33" s="144"/>
      <c r="V33" s="144"/>
      <c r="W33" s="144"/>
      <c r="X33" s="144"/>
      <c r="Y33" s="144"/>
    </row>
    <row r="34" spans="1:25" ht="13.8" x14ac:dyDescent="0.25">
      <c r="A34" s="138"/>
      <c r="B34" s="139"/>
      <c r="C34" s="139"/>
      <c r="D34" s="141"/>
      <c r="E34" s="141"/>
      <c r="F34" s="142"/>
      <c r="G34" s="143"/>
      <c r="H34" s="162"/>
      <c r="I34" s="143"/>
      <c r="J34" s="143"/>
      <c r="K34" s="143"/>
      <c r="L34" s="143"/>
      <c r="M34" s="143"/>
      <c r="N34" s="143"/>
      <c r="O34" s="143"/>
      <c r="P34" s="150"/>
      <c r="Q34" s="150"/>
      <c r="R34" s="150"/>
      <c r="S34" s="180">
        <f t="shared" si="3"/>
        <v>0</v>
      </c>
      <c r="T34" s="146"/>
      <c r="U34" s="144"/>
      <c r="V34" s="144"/>
      <c r="W34" s="144"/>
      <c r="X34" s="144"/>
      <c r="Y34" s="144"/>
    </row>
    <row r="35" spans="1:25" ht="13.8" x14ac:dyDescent="0.25">
      <c r="A35" s="138"/>
      <c r="B35" s="139"/>
      <c r="C35" s="139"/>
      <c r="D35" s="141"/>
      <c r="E35" s="141"/>
      <c r="F35" s="142"/>
      <c r="G35" s="143"/>
      <c r="H35" s="162"/>
      <c r="I35" s="143"/>
      <c r="J35" s="143"/>
      <c r="K35" s="143"/>
      <c r="L35" s="143"/>
      <c r="M35" s="143"/>
      <c r="N35" s="143"/>
      <c r="O35" s="143"/>
      <c r="P35" s="150"/>
      <c r="Q35" s="150"/>
      <c r="R35" s="150"/>
      <c r="S35" s="180">
        <f t="shared" si="3"/>
        <v>0</v>
      </c>
      <c r="T35" s="146"/>
      <c r="U35" s="144"/>
      <c r="V35" s="144"/>
      <c r="W35" s="144"/>
      <c r="X35" s="144"/>
      <c r="Y35" s="144"/>
    </row>
    <row r="36" spans="1:25" ht="13.8" x14ac:dyDescent="0.25">
      <c r="A36" s="138"/>
      <c r="B36" s="139"/>
      <c r="C36" s="139"/>
      <c r="D36" s="141"/>
      <c r="E36" s="141"/>
      <c r="F36" s="142"/>
      <c r="G36" s="143"/>
      <c r="H36" s="162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80">
        <f t="shared" si="3"/>
        <v>0</v>
      </c>
      <c r="T36" s="146"/>
      <c r="U36" s="144"/>
      <c r="V36" s="144"/>
      <c r="W36" s="144"/>
      <c r="X36" s="144"/>
      <c r="Y36" s="144"/>
    </row>
    <row r="37" spans="1:25" ht="13.8" x14ac:dyDescent="0.25">
      <c r="A37" s="138"/>
      <c r="B37" s="139"/>
      <c r="C37" s="139"/>
      <c r="D37" s="141"/>
      <c r="E37" s="141"/>
      <c r="F37" s="142"/>
      <c r="G37" s="143"/>
      <c r="H37" s="162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80">
        <f t="shared" si="3"/>
        <v>0</v>
      </c>
      <c r="T37" s="146"/>
      <c r="U37" s="144"/>
      <c r="V37" s="144"/>
      <c r="W37" s="144"/>
      <c r="X37" s="144"/>
      <c r="Y37" s="144"/>
    </row>
    <row r="38" spans="1:25" ht="13.8" x14ac:dyDescent="0.25">
      <c r="A38" s="138"/>
      <c r="B38" s="139"/>
      <c r="C38" s="139"/>
      <c r="D38" s="141"/>
      <c r="E38" s="141"/>
      <c r="F38" s="142"/>
      <c r="G38" s="143"/>
      <c r="H38" s="162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80">
        <f t="shared" si="3"/>
        <v>0</v>
      </c>
      <c r="T38" s="146"/>
      <c r="U38" s="144"/>
      <c r="V38" s="144"/>
      <c r="W38" s="144"/>
      <c r="X38" s="144"/>
      <c r="Y38" s="144"/>
    </row>
    <row r="39" spans="1:25" ht="13.8" x14ac:dyDescent="0.25">
      <c r="A39" s="138"/>
      <c r="B39" s="139"/>
      <c r="C39" s="139"/>
      <c r="D39" s="141"/>
      <c r="E39" s="141"/>
      <c r="F39" s="142"/>
      <c r="G39" s="143"/>
      <c r="H39" s="162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80"/>
      <c r="T39" s="146"/>
      <c r="U39" s="144"/>
      <c r="V39" s="144"/>
      <c r="W39" s="144"/>
      <c r="X39" s="144"/>
      <c r="Y39" s="144"/>
    </row>
    <row r="40" spans="1:25" ht="13.8" x14ac:dyDescent="0.25">
      <c r="A40" s="151"/>
      <c r="B40" s="139"/>
      <c r="C40" s="139"/>
      <c r="D40" s="141"/>
      <c r="E40" s="141"/>
      <c r="F40" s="142"/>
      <c r="G40" s="143"/>
      <c r="H40" s="162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80"/>
      <c r="T40" s="146"/>
      <c r="U40" s="144"/>
      <c r="V40" s="144"/>
      <c r="W40" s="144"/>
      <c r="X40" s="144"/>
      <c r="Y40" s="144"/>
    </row>
    <row r="41" spans="1:25" ht="15" x14ac:dyDescent="0.4">
      <c r="A41" s="111"/>
      <c r="G41" s="84"/>
      <c r="H41" s="164"/>
      <c r="I41" s="84"/>
      <c r="J41" s="84"/>
      <c r="K41" s="84"/>
      <c r="L41" s="84"/>
      <c r="M41" s="84"/>
      <c r="N41" s="84"/>
      <c r="O41" s="84"/>
      <c r="P41" s="85"/>
      <c r="Q41" s="85"/>
      <c r="R41" s="85"/>
      <c r="S41" s="183"/>
    </row>
    <row r="42" spans="1:25" s="127" customFormat="1" ht="15.6" x14ac:dyDescent="0.3">
      <c r="A42" s="120"/>
      <c r="B42" s="121"/>
      <c r="C42" s="121"/>
      <c r="D42" s="122"/>
      <c r="E42" s="123"/>
      <c r="F42" s="124"/>
      <c r="G42" s="125">
        <f>SUM(G5:G41)</f>
        <v>2915.23</v>
      </c>
      <c r="H42" s="125">
        <f>SUM(H6:H41)</f>
        <v>0</v>
      </c>
      <c r="I42" s="125">
        <f>SUM(I5:I41)</f>
        <v>1175</v>
      </c>
      <c r="J42" s="125">
        <f t="shared" ref="J42:R42" si="4">SUM(J5:J41)</f>
        <v>160</v>
      </c>
      <c r="K42" s="125">
        <f t="shared" si="4"/>
        <v>310</v>
      </c>
      <c r="L42" s="125">
        <f t="shared" si="4"/>
        <v>620</v>
      </c>
      <c r="M42" s="125">
        <f t="shared" si="4"/>
        <v>160</v>
      </c>
      <c r="N42" s="125">
        <f t="shared" si="4"/>
        <v>64</v>
      </c>
      <c r="O42" s="125">
        <f t="shared" si="4"/>
        <v>138</v>
      </c>
      <c r="P42" s="125">
        <f t="shared" si="4"/>
        <v>126.44000000000001</v>
      </c>
      <c r="Q42" s="125">
        <f t="shared" si="4"/>
        <v>27.270000000000003</v>
      </c>
      <c r="R42" s="125">
        <f t="shared" si="4"/>
        <v>83.8</v>
      </c>
      <c r="S42" s="126">
        <f>SUM(S5:S41)</f>
        <v>5779.7400000000007</v>
      </c>
      <c r="T42" s="132"/>
    </row>
    <row r="43" spans="1:25" x14ac:dyDescent="0.25">
      <c r="R43" s="102">
        <f>SUM(G42:R42)</f>
        <v>5779.74</v>
      </c>
      <c r="T43" s="46"/>
      <c r="U43" s="13"/>
    </row>
    <row r="44" spans="1:25" ht="15" x14ac:dyDescent="0.25">
      <c r="K44" t="s">
        <v>713</v>
      </c>
      <c r="L44" s="191" t="s">
        <v>789</v>
      </c>
      <c r="M44" s="191"/>
      <c r="N44" s="191"/>
      <c r="O44" s="191" t="s">
        <v>430</v>
      </c>
      <c r="P44" s="191"/>
      <c r="Q44" s="191"/>
      <c r="R44" s="191"/>
      <c r="S44" s="129">
        <v>-150.6</v>
      </c>
      <c r="T44" s="178" t="s">
        <v>694</v>
      </c>
      <c r="U44" s="131"/>
      <c r="V44" s="127"/>
      <c r="W44" s="127"/>
      <c r="X44" s="127"/>
    </row>
    <row r="45" spans="1:25" ht="15" x14ac:dyDescent="0.25">
      <c r="K45" t="s">
        <v>713</v>
      </c>
      <c r="L45" s="191" t="s">
        <v>793</v>
      </c>
      <c r="M45" s="191"/>
      <c r="N45" s="191"/>
      <c r="O45" s="191" t="s">
        <v>637</v>
      </c>
      <c r="P45" s="191"/>
      <c r="Q45" s="191"/>
      <c r="R45" s="191"/>
      <c r="S45" s="129">
        <v>-308.48</v>
      </c>
      <c r="T45" s="178"/>
      <c r="U45" s="131"/>
      <c r="V45" s="132"/>
      <c r="W45" s="127"/>
      <c r="X45" s="127"/>
    </row>
    <row r="46" spans="1:25" ht="15" x14ac:dyDescent="0.25">
      <c r="K46" t="s">
        <v>713</v>
      </c>
      <c r="L46" s="191" t="s">
        <v>794</v>
      </c>
      <c r="M46" s="191"/>
      <c r="N46" s="191"/>
      <c r="O46" s="191" t="s">
        <v>281</v>
      </c>
      <c r="P46" s="191"/>
      <c r="Q46" s="191"/>
      <c r="R46" s="191"/>
      <c r="S46" s="132">
        <v>-221.72</v>
      </c>
      <c r="T46" s="178"/>
      <c r="U46" s="131"/>
      <c r="V46" s="127"/>
      <c r="W46" s="127"/>
      <c r="X46" s="127"/>
    </row>
    <row r="47" spans="1:25" ht="15" x14ac:dyDescent="0.25">
      <c r="A47" s="32"/>
      <c r="K47" t="s">
        <v>713</v>
      </c>
      <c r="L47" s="191" t="s">
        <v>795</v>
      </c>
      <c r="M47" s="191"/>
      <c r="N47" s="191"/>
      <c r="O47" s="191" t="s">
        <v>638</v>
      </c>
      <c r="P47" s="191"/>
      <c r="Q47" s="191"/>
      <c r="R47" s="191"/>
      <c r="S47" s="132">
        <v>-279.56</v>
      </c>
      <c r="T47" s="132"/>
      <c r="U47" s="127"/>
      <c r="V47" s="127"/>
      <c r="W47" s="185"/>
      <c r="X47" s="127"/>
    </row>
    <row r="48" spans="1:25" ht="15" x14ac:dyDescent="0.25">
      <c r="A48" s="32"/>
      <c r="K48" t="s">
        <v>713</v>
      </c>
      <c r="L48" s="127" t="s">
        <v>800</v>
      </c>
      <c r="M48" s="127"/>
      <c r="N48" s="127"/>
      <c r="O48" s="127"/>
      <c r="P48" s="127"/>
      <c r="Q48" s="127"/>
      <c r="R48" s="127"/>
      <c r="S48" s="132">
        <v>-57.84</v>
      </c>
      <c r="T48" s="132"/>
      <c r="U48" s="127"/>
      <c r="V48" s="127"/>
      <c r="W48" s="127"/>
      <c r="X48" s="127"/>
    </row>
    <row r="49" spans="1:24" ht="15" x14ac:dyDescent="0.25">
      <c r="A49" s="31"/>
      <c r="L49" s="127"/>
      <c r="M49" s="127"/>
      <c r="N49" s="127"/>
      <c r="O49" s="127"/>
      <c r="P49" s="127"/>
      <c r="Q49" s="127"/>
      <c r="R49" s="127"/>
      <c r="S49" s="132"/>
      <c r="T49" s="132"/>
      <c r="U49" s="127"/>
      <c r="V49" s="127"/>
      <c r="W49" s="127"/>
      <c r="X49" s="127"/>
    </row>
    <row r="50" spans="1:24" ht="15" x14ac:dyDescent="0.25">
      <c r="A50" s="31"/>
      <c r="L50" s="127"/>
      <c r="M50" s="127"/>
      <c r="N50" s="127"/>
      <c r="O50" s="127"/>
      <c r="P50" s="127"/>
      <c r="Q50" s="127"/>
      <c r="R50" s="127"/>
      <c r="S50" s="132"/>
      <c r="T50" s="132"/>
      <c r="U50" s="127"/>
      <c r="V50" s="127"/>
      <c r="W50" s="127"/>
      <c r="X50" s="127"/>
    </row>
    <row r="51" spans="1:24" ht="15.6" x14ac:dyDescent="0.3">
      <c r="F51" s="49"/>
      <c r="L51" s="127"/>
      <c r="M51" s="127"/>
      <c r="N51" s="127"/>
      <c r="O51" s="127"/>
      <c r="P51" s="127"/>
      <c r="Q51" s="127" t="s">
        <v>56</v>
      </c>
      <c r="R51" s="127"/>
      <c r="S51" s="126">
        <f>SUM(S42:S49)</f>
        <v>4761.5399999999991</v>
      </c>
      <c r="T51" s="132"/>
      <c r="U51" s="127"/>
      <c r="V51" s="127"/>
      <c r="W51" s="127"/>
      <c r="X51" s="127"/>
    </row>
    <row r="52" spans="1:24" ht="15.6" x14ac:dyDescent="0.3">
      <c r="F52" s="49"/>
      <c r="L52" s="127"/>
      <c r="M52" s="127"/>
      <c r="N52" s="127"/>
      <c r="O52" s="127"/>
      <c r="P52" s="127"/>
      <c r="Q52" s="127"/>
      <c r="R52" s="127"/>
      <c r="S52" s="126"/>
      <c r="T52" s="132" t="s">
        <v>774</v>
      </c>
      <c r="U52" s="127"/>
      <c r="V52" s="127"/>
      <c r="W52" s="127"/>
      <c r="X52" s="127"/>
    </row>
    <row r="53" spans="1:24" ht="15.6" x14ac:dyDescent="0.3">
      <c r="F53" s="49"/>
      <c r="L53" s="127"/>
      <c r="M53" s="127"/>
      <c r="N53" s="127"/>
      <c r="O53" s="127"/>
      <c r="P53" s="127"/>
      <c r="Q53" s="127"/>
      <c r="R53" s="127"/>
      <c r="S53" s="126">
        <v>0</v>
      </c>
      <c r="T53" s="132" t="s">
        <v>695</v>
      </c>
      <c r="U53" s="127"/>
      <c r="V53" s="127"/>
      <c r="W53" s="127"/>
      <c r="X53" s="127"/>
    </row>
    <row r="54" spans="1:24" ht="15.6" x14ac:dyDescent="0.3">
      <c r="F54" s="49"/>
      <c r="L54" s="127"/>
      <c r="M54" s="127"/>
      <c r="N54" s="127"/>
      <c r="O54" s="127"/>
      <c r="P54" s="127"/>
      <c r="Q54" s="127"/>
      <c r="R54" s="127"/>
      <c r="S54" s="126"/>
      <c r="T54" s="132"/>
      <c r="U54" s="127"/>
      <c r="V54" s="127"/>
      <c r="W54" s="127"/>
      <c r="X54" s="127"/>
    </row>
    <row r="55" spans="1:24" ht="15" x14ac:dyDescent="0.25">
      <c r="F55" s="49"/>
      <c r="L55" s="127"/>
      <c r="M55" s="127"/>
      <c r="N55" s="127"/>
      <c r="O55" s="127"/>
      <c r="P55" s="135" t="s">
        <v>647</v>
      </c>
      <c r="Q55" s="135"/>
      <c r="R55" s="127"/>
      <c r="S55" s="132">
        <v>83.14</v>
      </c>
      <c r="T55" s="132"/>
      <c r="U55" s="127"/>
      <c r="V55" s="127"/>
      <c r="W55" s="127"/>
      <c r="X55" s="127"/>
    </row>
    <row r="56" spans="1:24" ht="15" x14ac:dyDescent="0.25">
      <c r="L56" s="127"/>
      <c r="M56" s="127"/>
      <c r="N56" s="127"/>
      <c r="O56" s="127"/>
      <c r="P56" s="135" t="s">
        <v>648</v>
      </c>
      <c r="Q56" s="135"/>
      <c r="R56" s="127"/>
      <c r="S56" s="132">
        <v>17.38</v>
      </c>
      <c r="T56" s="132"/>
      <c r="U56" s="127"/>
      <c r="V56" s="127"/>
      <c r="W56" s="127"/>
      <c r="X56" s="127"/>
    </row>
    <row r="57" spans="1:24" ht="15" x14ac:dyDescent="0.25">
      <c r="L57" s="127"/>
      <c r="M57" s="127"/>
      <c r="N57" s="127"/>
      <c r="O57" s="127"/>
      <c r="P57" s="135" t="s">
        <v>649</v>
      </c>
      <c r="Q57" s="135"/>
      <c r="R57" s="134"/>
      <c r="S57" s="132">
        <v>27.55</v>
      </c>
      <c r="T57" s="132"/>
      <c r="U57" s="127"/>
      <c r="V57" s="127"/>
      <c r="W57" s="127"/>
      <c r="X57" s="127"/>
    </row>
    <row r="58" spans="1:24" ht="15" x14ac:dyDescent="0.25">
      <c r="L58" s="127"/>
      <c r="M58" s="127"/>
      <c r="N58" s="127"/>
      <c r="O58" s="127"/>
      <c r="P58" s="135" t="s">
        <v>650</v>
      </c>
      <c r="Q58" s="135"/>
      <c r="R58" s="127"/>
      <c r="S58" s="132"/>
      <c r="T58" s="132"/>
      <c r="U58" s="127"/>
      <c r="V58" s="133">
        <f>SUM(S55:S58)</f>
        <v>128.07</v>
      </c>
      <c r="W58" s="127"/>
      <c r="X58" s="127"/>
    </row>
    <row r="59" spans="1:24" ht="15.6" x14ac:dyDescent="0.3">
      <c r="L59" s="127"/>
      <c r="M59" s="127"/>
      <c r="N59" s="127"/>
      <c r="O59" s="127"/>
      <c r="P59" s="127"/>
      <c r="Q59" s="127"/>
      <c r="R59" s="127"/>
      <c r="S59" s="126">
        <f>SUM(S51:S58)</f>
        <v>4889.6099999999997</v>
      </c>
      <c r="T59" s="132"/>
      <c r="U59" s="127"/>
      <c r="V59" s="127"/>
      <c r="W59" s="127"/>
      <c r="X59" s="127"/>
    </row>
    <row r="60" spans="1:24" ht="15" x14ac:dyDescent="0.25">
      <c r="L60" s="127" t="s">
        <v>782</v>
      </c>
      <c r="M60" s="127"/>
      <c r="N60" s="127"/>
      <c r="O60" s="127"/>
      <c r="P60" s="127"/>
      <c r="Q60" s="127"/>
      <c r="R60" s="127"/>
      <c r="S60" s="132">
        <f>H5</f>
        <v>1509.12</v>
      </c>
      <c r="T60" s="132"/>
      <c r="U60" s="127"/>
      <c r="V60" s="127"/>
      <c r="W60" s="127"/>
      <c r="X60" s="127"/>
    </row>
    <row r="61" spans="1:24" ht="15" x14ac:dyDescent="0.25">
      <c r="L61" s="127"/>
      <c r="M61" s="127"/>
      <c r="N61" s="127"/>
      <c r="O61" s="127"/>
      <c r="P61" s="191"/>
      <c r="Q61" s="191"/>
      <c r="R61" s="191"/>
      <c r="S61" s="129">
        <v>100</v>
      </c>
      <c r="T61" s="132" t="s">
        <v>651</v>
      </c>
      <c r="U61" s="127"/>
      <c r="V61" s="127"/>
      <c r="W61" s="127"/>
      <c r="X61" s="127"/>
    </row>
    <row r="62" spans="1:24" ht="15" x14ac:dyDescent="0.25">
      <c r="L62" s="127"/>
      <c r="M62" s="127"/>
      <c r="N62" s="127"/>
      <c r="O62" s="127"/>
      <c r="P62" s="127"/>
      <c r="Q62" s="127" t="s">
        <v>330</v>
      </c>
      <c r="R62" s="134"/>
      <c r="S62" s="129">
        <v>0</v>
      </c>
      <c r="T62" s="132"/>
      <c r="U62" s="127"/>
      <c r="V62" s="127"/>
      <c r="W62" s="127"/>
      <c r="X62" s="127"/>
    </row>
    <row r="63" spans="1:24" ht="15" x14ac:dyDescent="0.25">
      <c r="L63" s="127"/>
      <c r="M63" s="127"/>
      <c r="N63" s="127"/>
      <c r="O63" s="127"/>
      <c r="P63" s="127"/>
      <c r="Q63" s="127"/>
      <c r="R63" s="127"/>
      <c r="S63" s="132"/>
      <c r="T63" s="132"/>
      <c r="U63" s="127"/>
      <c r="V63" s="127"/>
      <c r="W63" s="127"/>
      <c r="X63" s="127"/>
    </row>
    <row r="64" spans="1:24" ht="15.6" x14ac:dyDescent="0.3">
      <c r="L64" s="127"/>
      <c r="M64" s="127"/>
      <c r="N64" s="127"/>
      <c r="O64" s="127"/>
      <c r="P64" s="127"/>
      <c r="Q64" s="127"/>
      <c r="R64" s="127"/>
      <c r="S64" s="126">
        <f>SUM(S59:S63)</f>
        <v>6498.73</v>
      </c>
      <c r="U64" s="127"/>
      <c r="V64" s="127"/>
      <c r="W64" s="127"/>
      <c r="X64" s="127"/>
    </row>
    <row r="65" spans="16:20" ht="15.6" thickBot="1" x14ac:dyDescent="0.3">
      <c r="P65" s="57"/>
      <c r="Q65" s="57"/>
      <c r="R65" s="57"/>
      <c r="S65" s="186">
        <v>8079.03</v>
      </c>
      <c r="T65" s="132" t="s">
        <v>813</v>
      </c>
    </row>
    <row r="66" spans="16:20" ht="15" x14ac:dyDescent="0.25">
      <c r="P66" s="57"/>
      <c r="Q66" s="57"/>
      <c r="R66" s="57"/>
      <c r="S66" s="178">
        <f>S64-S65</f>
        <v>-1580.3000000000002</v>
      </c>
      <c r="T66" s="132" t="s">
        <v>820</v>
      </c>
    </row>
    <row r="67" spans="16:20" x14ac:dyDescent="0.25">
      <c r="P67" s="57"/>
      <c r="Q67" s="57"/>
      <c r="R67" s="57"/>
      <c r="S67" s="65"/>
    </row>
    <row r="68" spans="16:20" x14ac:dyDescent="0.25">
      <c r="P68" s="57"/>
      <c r="Q68" s="57"/>
      <c r="R68" s="57"/>
      <c r="S68" s="65"/>
    </row>
    <row r="69" spans="16:20" x14ac:dyDescent="0.25">
      <c r="P69" s="57"/>
      <c r="Q69" s="57"/>
      <c r="R69" s="57"/>
      <c r="S69" s="65"/>
    </row>
    <row r="70" spans="16:20" x14ac:dyDescent="0.25">
      <c r="P70" s="57"/>
      <c r="Q70" s="57"/>
      <c r="R70" s="57"/>
      <c r="S70" s="65"/>
    </row>
    <row r="71" spans="16:20" x14ac:dyDescent="0.25">
      <c r="P71" s="57"/>
      <c r="Q71" s="57"/>
      <c r="R71" s="57"/>
      <c r="S71" s="65"/>
    </row>
    <row r="72" spans="16:20" x14ac:dyDescent="0.25">
      <c r="P72" s="57"/>
      <c r="Q72" s="57"/>
      <c r="R72" s="57"/>
      <c r="S72" s="65"/>
    </row>
    <row r="73" spans="16:20" x14ac:dyDescent="0.25">
      <c r="P73" s="57"/>
      <c r="Q73" s="57"/>
      <c r="R73" s="57"/>
      <c r="S73" s="65"/>
    </row>
    <row r="74" spans="16:20" x14ac:dyDescent="0.25">
      <c r="P74" s="57"/>
      <c r="Q74" s="57"/>
      <c r="R74" s="57"/>
      <c r="S74" s="65"/>
    </row>
    <row r="75" spans="16:20" x14ac:dyDescent="0.25">
      <c r="P75" s="57"/>
      <c r="Q75" s="57"/>
      <c r="R75" s="57"/>
      <c r="S75" s="65"/>
    </row>
    <row r="76" spans="16:20" x14ac:dyDescent="0.25">
      <c r="P76" s="57"/>
      <c r="Q76" s="57"/>
      <c r="R76" s="57"/>
      <c r="S76" s="65"/>
    </row>
    <row r="77" spans="16:20" x14ac:dyDescent="0.25">
      <c r="P77" s="57"/>
      <c r="Q77" s="57"/>
      <c r="R77" s="57"/>
      <c r="S77" s="65"/>
    </row>
    <row r="78" spans="16:20" x14ac:dyDescent="0.25">
      <c r="P78" s="57"/>
      <c r="Q78" s="57"/>
      <c r="R78" s="57"/>
      <c r="S78" s="65"/>
    </row>
    <row r="79" spans="16:20" x14ac:dyDescent="0.25">
      <c r="P79" s="57"/>
      <c r="Q79" s="57"/>
      <c r="R79" s="57"/>
      <c r="S79" s="65"/>
    </row>
    <row r="80" spans="16:20" x14ac:dyDescent="0.25">
      <c r="P80" s="57"/>
      <c r="Q80" s="57"/>
      <c r="R80" s="57"/>
      <c r="S80" s="65"/>
    </row>
    <row r="81" spans="16:19" x14ac:dyDescent="0.25">
      <c r="P81" s="57"/>
      <c r="Q81" s="57"/>
      <c r="R81" s="57"/>
      <c r="S81" s="65"/>
    </row>
    <row r="82" spans="16:19" x14ac:dyDescent="0.25">
      <c r="P82" s="57"/>
      <c r="Q82" s="57"/>
      <c r="R82" s="57"/>
      <c r="S82" s="65"/>
    </row>
    <row r="83" spans="16:19" x14ac:dyDescent="0.25">
      <c r="P83" s="57"/>
      <c r="Q83" s="57"/>
      <c r="R83" s="57"/>
      <c r="S83" s="65"/>
    </row>
    <row r="84" spans="16:19" x14ac:dyDescent="0.25">
      <c r="P84" s="57"/>
      <c r="Q84" s="57"/>
      <c r="R84" s="57"/>
      <c r="S84" s="65"/>
    </row>
    <row r="85" spans="16:19" x14ac:dyDescent="0.25">
      <c r="P85" s="57"/>
      <c r="Q85" s="57"/>
      <c r="R85" s="57"/>
      <c r="S85" s="65"/>
    </row>
    <row r="86" spans="16:19" x14ac:dyDescent="0.25">
      <c r="P86" s="57"/>
      <c r="Q86" s="57"/>
      <c r="R86" s="57"/>
      <c r="S86" s="65"/>
    </row>
    <row r="87" spans="16:19" x14ac:dyDescent="0.25">
      <c r="P87" s="57"/>
      <c r="Q87" s="57"/>
      <c r="R87" s="57"/>
      <c r="S87" s="65"/>
    </row>
    <row r="88" spans="16:19" x14ac:dyDescent="0.25">
      <c r="P88" s="57"/>
      <c r="Q88" s="57"/>
      <c r="R88" s="57"/>
      <c r="S88" s="65"/>
    </row>
    <row r="89" spans="16:19" x14ac:dyDescent="0.25">
      <c r="P89" s="57"/>
      <c r="Q89" s="57"/>
      <c r="R89" s="57"/>
      <c r="S89" s="65"/>
    </row>
    <row r="90" spans="16:19" x14ac:dyDescent="0.25">
      <c r="P90" s="57"/>
      <c r="Q90" s="57"/>
      <c r="R90" s="57"/>
      <c r="S90" s="65"/>
    </row>
    <row r="91" spans="16:19" x14ac:dyDescent="0.25">
      <c r="P91" s="57"/>
      <c r="Q91" s="57"/>
      <c r="R91" s="57"/>
      <c r="S91" s="65"/>
    </row>
    <row r="92" spans="16:19" x14ac:dyDescent="0.25">
      <c r="P92" s="57"/>
      <c r="Q92" s="57"/>
      <c r="R92" s="57"/>
      <c r="S92" s="65"/>
    </row>
    <row r="93" spans="16:19" x14ac:dyDescent="0.25">
      <c r="P93" s="57"/>
      <c r="Q93" s="57"/>
      <c r="R93" s="57"/>
      <c r="S93" s="65"/>
    </row>
    <row r="94" spans="16:19" x14ac:dyDescent="0.25">
      <c r="P94" s="57"/>
      <c r="Q94" s="57"/>
      <c r="R94" s="57"/>
      <c r="S94" s="65"/>
    </row>
    <row r="95" spans="16:19" x14ac:dyDescent="0.25">
      <c r="P95" s="57"/>
      <c r="Q95" s="57"/>
      <c r="R95" s="57"/>
      <c r="S95" s="65"/>
    </row>
    <row r="96" spans="16:19" x14ac:dyDescent="0.25">
      <c r="P96" s="57"/>
      <c r="Q96" s="57"/>
      <c r="R96" s="57"/>
      <c r="S96" s="65"/>
    </row>
    <row r="97" spans="16:19" x14ac:dyDescent="0.25">
      <c r="P97" s="57"/>
      <c r="Q97" s="57"/>
      <c r="R97" s="57"/>
      <c r="S97" s="65"/>
    </row>
    <row r="98" spans="16:19" x14ac:dyDescent="0.25">
      <c r="P98" s="57"/>
      <c r="Q98" s="57"/>
      <c r="R98" s="57"/>
      <c r="S98" s="65"/>
    </row>
    <row r="99" spans="16:19" x14ac:dyDescent="0.25">
      <c r="P99" s="57"/>
      <c r="Q99" s="57"/>
      <c r="R99" s="57"/>
      <c r="S99" s="65"/>
    </row>
    <row r="100" spans="16:19" x14ac:dyDescent="0.25">
      <c r="P100" s="57"/>
      <c r="Q100" s="57"/>
      <c r="R100" s="57"/>
      <c r="S100" s="65"/>
    </row>
    <row r="101" spans="16:19" x14ac:dyDescent="0.25">
      <c r="P101" s="57"/>
      <c r="Q101" s="57"/>
      <c r="R101" s="57"/>
      <c r="S101" s="65"/>
    </row>
    <row r="102" spans="16:19" x14ac:dyDescent="0.25">
      <c r="P102" s="57"/>
      <c r="Q102" s="57"/>
      <c r="R102" s="57"/>
      <c r="S102" s="65"/>
    </row>
    <row r="103" spans="16:19" x14ac:dyDescent="0.25">
      <c r="P103" s="57"/>
      <c r="Q103" s="57"/>
      <c r="R103" s="57"/>
      <c r="S103" s="65"/>
    </row>
    <row r="104" spans="16:19" x14ac:dyDescent="0.25">
      <c r="P104" s="57"/>
      <c r="Q104" s="57"/>
      <c r="R104" s="57"/>
      <c r="S104" s="65"/>
    </row>
    <row r="105" spans="16:19" x14ac:dyDescent="0.25">
      <c r="P105" s="57"/>
      <c r="Q105" s="57"/>
      <c r="R105" s="57"/>
      <c r="S105" s="65"/>
    </row>
    <row r="106" spans="16:19" x14ac:dyDescent="0.25">
      <c r="P106" s="57"/>
      <c r="Q106" s="57"/>
      <c r="R106" s="57"/>
      <c r="S106" s="65"/>
    </row>
    <row r="107" spans="16:19" x14ac:dyDescent="0.25">
      <c r="P107" s="57"/>
      <c r="Q107" s="57"/>
      <c r="R107" s="57"/>
      <c r="S107" s="65"/>
    </row>
    <row r="108" spans="16:19" x14ac:dyDescent="0.25">
      <c r="P108" s="57"/>
      <c r="Q108" s="57"/>
      <c r="R108" s="57"/>
      <c r="S108" s="65"/>
    </row>
    <row r="109" spans="16:19" x14ac:dyDescent="0.25">
      <c r="P109" s="57"/>
      <c r="Q109" s="57"/>
      <c r="R109" s="57"/>
      <c r="S109" s="65"/>
    </row>
    <row r="110" spans="16:19" x14ac:dyDescent="0.25">
      <c r="P110" s="57"/>
      <c r="Q110" s="57"/>
      <c r="R110" s="57"/>
      <c r="S110" s="65"/>
    </row>
    <row r="111" spans="16:19" x14ac:dyDescent="0.25">
      <c r="P111" s="57"/>
      <c r="Q111" s="57"/>
      <c r="R111" s="57"/>
      <c r="S111" s="65"/>
    </row>
    <row r="112" spans="16:19" x14ac:dyDescent="0.25">
      <c r="P112" s="57"/>
      <c r="Q112" s="57"/>
      <c r="R112" s="57"/>
      <c r="S112" s="65"/>
    </row>
    <row r="113" spans="16:19" x14ac:dyDescent="0.25">
      <c r="P113" s="57"/>
      <c r="Q113" s="57"/>
      <c r="R113" s="57"/>
      <c r="S113" s="65"/>
    </row>
    <row r="114" spans="16:19" x14ac:dyDescent="0.25">
      <c r="P114" s="57"/>
      <c r="Q114" s="57"/>
      <c r="R114" s="57"/>
      <c r="S114" s="65"/>
    </row>
    <row r="115" spans="16:19" x14ac:dyDescent="0.25">
      <c r="P115" s="57"/>
      <c r="Q115" s="57"/>
      <c r="R115" s="57"/>
      <c r="S115" s="65"/>
    </row>
    <row r="116" spans="16:19" x14ac:dyDescent="0.25">
      <c r="P116" s="57"/>
      <c r="Q116" s="57"/>
      <c r="R116" s="57"/>
      <c r="S116" s="65"/>
    </row>
    <row r="117" spans="16:19" x14ac:dyDescent="0.25">
      <c r="P117" s="57"/>
      <c r="Q117" s="57"/>
      <c r="R117" s="57"/>
      <c r="S117" s="65"/>
    </row>
    <row r="118" spans="16:19" x14ac:dyDescent="0.25">
      <c r="P118" s="57"/>
      <c r="Q118" s="57"/>
      <c r="R118" s="57"/>
      <c r="S118" s="65"/>
    </row>
    <row r="119" spans="16:19" x14ac:dyDescent="0.25">
      <c r="P119" s="57"/>
      <c r="Q119" s="57"/>
      <c r="R119" s="57"/>
      <c r="S119" s="65"/>
    </row>
    <row r="120" spans="16:19" x14ac:dyDescent="0.25">
      <c r="P120" s="57"/>
      <c r="Q120" s="57"/>
      <c r="R120" s="57"/>
      <c r="S120" s="65"/>
    </row>
    <row r="121" spans="16:19" x14ac:dyDescent="0.25">
      <c r="P121" s="57"/>
      <c r="Q121" s="57"/>
      <c r="R121" s="57"/>
      <c r="S121" s="65"/>
    </row>
    <row r="122" spans="16:19" x14ac:dyDescent="0.25">
      <c r="P122" s="57"/>
      <c r="Q122" s="57"/>
      <c r="R122" s="57"/>
      <c r="S122" s="65"/>
    </row>
    <row r="123" spans="16:19" x14ac:dyDescent="0.25">
      <c r="P123" s="57"/>
      <c r="Q123" s="57"/>
      <c r="R123" s="57"/>
      <c r="S123" s="65"/>
    </row>
    <row r="124" spans="16:19" x14ac:dyDescent="0.25">
      <c r="P124" s="57"/>
      <c r="Q124" s="57"/>
      <c r="R124" s="57"/>
      <c r="S124" s="65"/>
    </row>
    <row r="125" spans="16:19" x14ac:dyDescent="0.25">
      <c r="P125" s="57"/>
      <c r="Q125" s="57"/>
      <c r="R125" s="57"/>
      <c r="S125" s="65"/>
    </row>
    <row r="126" spans="16:19" x14ac:dyDescent="0.25">
      <c r="P126" s="57"/>
      <c r="Q126" s="57"/>
      <c r="R126" s="57"/>
      <c r="S126" s="65"/>
    </row>
    <row r="127" spans="16:19" x14ac:dyDescent="0.25">
      <c r="P127" s="57"/>
      <c r="Q127" s="57"/>
      <c r="R127" s="57"/>
      <c r="S127" s="65"/>
    </row>
    <row r="128" spans="16:19" x14ac:dyDescent="0.25">
      <c r="P128" s="57"/>
      <c r="Q128" s="57"/>
      <c r="R128" s="57"/>
      <c r="S128" s="65"/>
    </row>
    <row r="129" spans="16:19" x14ac:dyDescent="0.25">
      <c r="P129" s="57"/>
      <c r="Q129" s="57"/>
      <c r="R129" s="57"/>
      <c r="S129" s="65"/>
    </row>
    <row r="130" spans="16:19" x14ac:dyDescent="0.25">
      <c r="P130" s="57"/>
      <c r="Q130" s="57"/>
      <c r="R130" s="57"/>
      <c r="S130" s="65"/>
    </row>
    <row r="131" spans="16:19" x14ac:dyDescent="0.25">
      <c r="P131" s="57"/>
      <c r="Q131" s="57"/>
      <c r="R131" s="57"/>
      <c r="S131" s="65"/>
    </row>
    <row r="132" spans="16:19" x14ac:dyDescent="0.25">
      <c r="P132" s="57"/>
      <c r="Q132" s="57"/>
      <c r="R132" s="57"/>
      <c r="S132" s="65"/>
    </row>
    <row r="133" spans="16:19" x14ac:dyDescent="0.25">
      <c r="P133" s="57"/>
      <c r="Q133" s="57"/>
      <c r="R133" s="57"/>
      <c r="S133" s="65"/>
    </row>
  </sheetData>
  <mergeCells count="11">
    <mergeCell ref="L46:N46"/>
    <mergeCell ref="O46:R46"/>
    <mergeCell ref="L47:N47"/>
    <mergeCell ref="O47:R47"/>
    <mergeCell ref="P61:R61"/>
    <mergeCell ref="A1:S2"/>
    <mergeCell ref="T4:U4"/>
    <mergeCell ref="L44:N44"/>
    <mergeCell ref="O44:R44"/>
    <mergeCell ref="L45:N45"/>
    <mergeCell ref="O45:R45"/>
  </mergeCells>
  <pageMargins left="0.25" right="0.25" top="0.75" bottom="0.75" header="0.3" footer="0.3"/>
  <pageSetup paperSize="5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A141"/>
  <sheetViews>
    <sheetView zoomScale="90" zoomScaleNormal="90" workbookViewId="0">
      <pane ySplit="4" topLeftCell="A11" activePane="bottomLeft" state="frozen"/>
      <selection pane="bottomLeft" activeCell="T34" sqref="T34:AA34"/>
    </sheetView>
  </sheetViews>
  <sheetFormatPr defaultRowHeight="13.2" x14ac:dyDescent="0.25"/>
  <cols>
    <col min="1" max="1" width="10.21875" style="5" bestFit="1" customWidth="1"/>
    <col min="2" max="2" width="6.6640625" style="29" customWidth="1"/>
    <col min="3" max="3" width="11" style="29" customWidth="1"/>
    <col min="4" max="4" width="11.21875" style="55" bestFit="1" customWidth="1"/>
    <col min="5" max="5" width="31.6640625" style="55" customWidth="1"/>
    <col min="6" max="6" width="8.88671875" style="26" customWidth="1"/>
    <col min="7" max="7" width="9.6640625" bestFit="1" customWidth="1"/>
    <col min="8" max="8" width="11.33203125" customWidth="1"/>
    <col min="9" max="9" width="9.6640625" bestFit="1" customWidth="1"/>
    <col min="10" max="10" width="8.21875" bestFit="1" customWidth="1"/>
    <col min="11" max="11" width="8.21875" customWidth="1"/>
    <col min="12" max="13" width="8.33203125" customWidth="1"/>
    <col min="14" max="15" width="8.21875" bestFit="1" customWidth="1"/>
    <col min="16" max="16" width="8.109375" customWidth="1"/>
    <col min="17" max="17" width="8.33203125" customWidth="1"/>
    <col min="18" max="18" width="9.6640625" customWidth="1"/>
    <col min="19" max="19" width="14.21875" bestFit="1" customWidth="1"/>
    <col min="20" max="20" width="13.33203125" customWidth="1"/>
    <col min="21" max="21" width="8" customWidth="1"/>
    <col min="22" max="22" width="11.109375" customWidth="1"/>
    <col min="23" max="23" width="8.33203125" customWidth="1"/>
    <col min="24" max="24" width="5.33203125" customWidth="1"/>
    <col min="25" max="25" width="7.77734375" customWidth="1"/>
    <col min="26" max="27" width="11" customWidth="1"/>
  </cols>
  <sheetData>
    <row r="1" spans="1:27" x14ac:dyDescent="0.25">
      <c r="A1" s="189" t="s">
        <v>693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56"/>
      <c r="U1" s="56"/>
    </row>
    <row r="2" spans="1:27" ht="5.25" customHeight="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57"/>
      <c r="U2" s="57"/>
    </row>
    <row r="3" spans="1:27" hidden="1" x14ac:dyDescent="0.25">
      <c r="A3" s="33"/>
      <c r="B3" s="58"/>
      <c r="C3" s="58"/>
      <c r="D3" s="59"/>
      <c r="E3" s="59"/>
      <c r="F3" s="60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7" ht="37.5" customHeight="1" x14ac:dyDescent="0.25">
      <c r="A4" s="6" t="s">
        <v>10</v>
      </c>
      <c r="B4" s="35" t="s">
        <v>11</v>
      </c>
      <c r="C4" s="128" t="s">
        <v>585</v>
      </c>
      <c r="D4" s="52" t="s">
        <v>208</v>
      </c>
      <c r="E4" s="52" t="s">
        <v>1</v>
      </c>
      <c r="F4" s="51" t="s">
        <v>378</v>
      </c>
      <c r="G4" s="52" t="s">
        <v>459</v>
      </c>
      <c r="H4" s="160" t="s">
        <v>762</v>
      </c>
      <c r="I4" s="6" t="s">
        <v>461</v>
      </c>
      <c r="J4" s="52" t="s">
        <v>13</v>
      </c>
      <c r="K4" s="52" t="s">
        <v>4</v>
      </c>
      <c r="L4" s="6" t="s">
        <v>460</v>
      </c>
      <c r="M4" s="52" t="s">
        <v>634</v>
      </c>
      <c r="N4" s="52" t="s">
        <v>14</v>
      </c>
      <c r="O4" s="6" t="s">
        <v>67</v>
      </c>
      <c r="P4" s="52" t="s">
        <v>457</v>
      </c>
      <c r="Q4" s="52" t="s">
        <v>281</v>
      </c>
      <c r="R4" s="52" t="s">
        <v>458</v>
      </c>
      <c r="S4" s="6" t="s">
        <v>6</v>
      </c>
      <c r="T4" s="190" t="s">
        <v>435</v>
      </c>
      <c r="U4" s="190"/>
      <c r="V4" s="52"/>
    </row>
    <row r="5" spans="1:27" ht="13.8" x14ac:dyDescent="0.25">
      <c r="A5" s="138" t="s">
        <v>701</v>
      </c>
      <c r="B5" s="139" t="s">
        <v>531</v>
      </c>
      <c r="C5" s="139" t="s">
        <v>592</v>
      </c>
      <c r="D5" s="141" t="s">
        <v>699</v>
      </c>
      <c r="E5" s="141" t="s">
        <v>700</v>
      </c>
      <c r="F5" s="142">
        <v>45299</v>
      </c>
      <c r="G5" s="143">
        <v>69.3</v>
      </c>
      <c r="H5" s="162"/>
      <c r="I5" s="143">
        <v>50</v>
      </c>
      <c r="J5" s="143">
        <v>10</v>
      </c>
      <c r="K5" s="143">
        <v>10</v>
      </c>
      <c r="L5" s="143">
        <v>20</v>
      </c>
      <c r="M5" s="143">
        <v>10</v>
      </c>
      <c r="N5" s="143">
        <v>4</v>
      </c>
      <c r="O5" s="143"/>
      <c r="P5" s="143"/>
      <c r="Q5" s="143"/>
      <c r="R5" s="143"/>
      <c r="S5" s="143">
        <f>SUM(G5:R5)</f>
        <v>173.3</v>
      </c>
      <c r="T5" s="144"/>
      <c r="U5" s="145"/>
      <c r="V5" s="146"/>
      <c r="W5" s="144"/>
      <c r="X5" s="144"/>
      <c r="Y5" s="145"/>
      <c r="Z5" s="7"/>
      <c r="AA5" s="113"/>
    </row>
    <row r="6" spans="1:27" ht="14.4" thickBot="1" x14ac:dyDescent="0.3">
      <c r="A6" s="138" t="s">
        <v>158</v>
      </c>
      <c r="B6" s="139" t="s">
        <v>167</v>
      </c>
      <c r="C6" s="139" t="s">
        <v>592</v>
      </c>
      <c r="D6" s="141">
        <v>2023</v>
      </c>
      <c r="E6" s="141" t="s">
        <v>652</v>
      </c>
      <c r="F6" s="142">
        <v>45299</v>
      </c>
      <c r="G6" s="143">
        <v>65.099999999999994</v>
      </c>
      <c r="H6" s="162"/>
      <c r="I6" s="143">
        <v>50</v>
      </c>
      <c r="J6" s="143">
        <v>10</v>
      </c>
      <c r="K6" s="143">
        <v>10</v>
      </c>
      <c r="L6" s="143">
        <v>20</v>
      </c>
      <c r="M6" s="143">
        <v>10</v>
      </c>
      <c r="N6" s="143">
        <v>4</v>
      </c>
      <c r="O6" s="143"/>
      <c r="P6" s="143"/>
      <c r="Q6" s="143"/>
      <c r="R6" s="143"/>
      <c r="S6" s="155">
        <f t="shared" ref="S6:S30" si="0">SUM(G6:R6)</f>
        <v>169.1</v>
      </c>
      <c r="T6" s="152">
        <f>SUM(S5:S6)</f>
        <v>342.4</v>
      </c>
      <c r="U6" s="153" t="s">
        <v>702</v>
      </c>
      <c r="V6" s="153"/>
      <c r="W6" s="153"/>
      <c r="X6" s="153"/>
      <c r="Y6" s="144"/>
    </row>
    <row r="7" spans="1:27" ht="15" customHeight="1" x14ac:dyDescent="0.25">
      <c r="A7" s="138" t="s">
        <v>535</v>
      </c>
      <c r="B7" s="139" t="s">
        <v>76</v>
      </c>
      <c r="C7" s="139" t="s">
        <v>592</v>
      </c>
      <c r="D7" s="141" t="s">
        <v>703</v>
      </c>
      <c r="E7" s="141" t="s">
        <v>704</v>
      </c>
      <c r="F7" s="142">
        <v>45309</v>
      </c>
      <c r="G7" s="143">
        <v>108</v>
      </c>
      <c r="H7" s="162"/>
      <c r="I7" s="143">
        <v>75</v>
      </c>
      <c r="J7" s="143">
        <v>10</v>
      </c>
      <c r="K7" s="143">
        <v>20</v>
      </c>
      <c r="L7" s="143">
        <v>40</v>
      </c>
      <c r="M7" s="143">
        <v>10</v>
      </c>
      <c r="N7" s="143">
        <v>4</v>
      </c>
      <c r="O7" s="143">
        <v>8.1300000000000008</v>
      </c>
      <c r="P7" s="143"/>
      <c r="Q7" s="143"/>
      <c r="R7" s="143"/>
      <c r="S7" s="143">
        <f t="shared" si="0"/>
        <v>275.13</v>
      </c>
      <c r="T7" s="147" t="s">
        <v>705</v>
      </c>
      <c r="U7" s="144"/>
      <c r="V7" s="144"/>
      <c r="W7" s="144"/>
      <c r="X7" s="144"/>
      <c r="Y7" s="144"/>
    </row>
    <row r="8" spans="1:27" ht="17.25" customHeight="1" x14ac:dyDescent="0.25">
      <c r="A8" s="138" t="s">
        <v>706</v>
      </c>
      <c r="B8" s="139" t="s">
        <v>180</v>
      </c>
      <c r="C8" s="139" t="s">
        <v>592</v>
      </c>
      <c r="D8" s="141" t="s">
        <v>707</v>
      </c>
      <c r="E8" s="141" t="s">
        <v>708</v>
      </c>
      <c r="F8" s="142">
        <v>45309</v>
      </c>
      <c r="G8" s="143">
        <v>161.28</v>
      </c>
      <c r="H8" s="162"/>
      <c r="I8" s="143">
        <v>75</v>
      </c>
      <c r="J8" s="143">
        <v>10</v>
      </c>
      <c r="K8" s="143">
        <v>20</v>
      </c>
      <c r="L8" s="143">
        <v>40</v>
      </c>
      <c r="M8" s="143">
        <v>10</v>
      </c>
      <c r="N8" s="143">
        <v>4</v>
      </c>
      <c r="O8" s="143">
        <v>8.1300000000000008</v>
      </c>
      <c r="P8" s="143"/>
      <c r="Q8" s="143"/>
      <c r="R8" s="143"/>
      <c r="S8" s="143">
        <f t="shared" si="0"/>
        <v>328.40999999999997</v>
      </c>
      <c r="T8" s="144" t="s">
        <v>709</v>
      </c>
      <c r="U8" s="144"/>
      <c r="V8" s="144"/>
      <c r="W8" s="144"/>
      <c r="X8" s="144"/>
      <c r="Y8" s="144"/>
    </row>
    <row r="9" spans="1:27" ht="14.4" thickBot="1" x14ac:dyDescent="0.3">
      <c r="A9" s="138" t="s">
        <v>359</v>
      </c>
      <c r="B9" s="139" t="s">
        <v>165</v>
      </c>
      <c r="C9" s="139" t="s">
        <v>592</v>
      </c>
      <c r="D9" s="141">
        <v>2023</v>
      </c>
      <c r="E9" s="141" t="s">
        <v>710</v>
      </c>
      <c r="F9" s="142">
        <v>45309</v>
      </c>
      <c r="G9" s="143">
        <v>68.25</v>
      </c>
      <c r="H9" s="162"/>
      <c r="I9" s="143">
        <v>50</v>
      </c>
      <c r="J9" s="143">
        <v>10</v>
      </c>
      <c r="K9" s="143">
        <v>10</v>
      </c>
      <c r="L9" s="143">
        <v>20</v>
      </c>
      <c r="M9" s="143">
        <v>10</v>
      </c>
      <c r="N9" s="143">
        <v>4</v>
      </c>
      <c r="O9" s="143"/>
      <c r="P9" s="143"/>
      <c r="Q9" s="143"/>
      <c r="R9" s="143"/>
      <c r="S9" s="155">
        <f t="shared" si="0"/>
        <v>172.25</v>
      </c>
      <c r="T9" s="152">
        <f>SUM(S7:S9)</f>
        <v>775.79</v>
      </c>
      <c r="U9" s="153" t="s">
        <v>711</v>
      </c>
      <c r="V9" s="154"/>
      <c r="W9" s="153"/>
      <c r="X9" s="153"/>
      <c r="Y9" s="146"/>
      <c r="Z9" s="81"/>
    </row>
    <row r="10" spans="1:27" ht="15" customHeight="1" x14ac:dyDescent="0.25">
      <c r="A10" s="138" t="s">
        <v>265</v>
      </c>
      <c r="B10" s="139" t="s">
        <v>76</v>
      </c>
      <c r="C10" s="139" t="s">
        <v>592</v>
      </c>
      <c r="D10" s="141" t="s">
        <v>703</v>
      </c>
      <c r="E10" s="141" t="s">
        <v>524</v>
      </c>
      <c r="F10" s="142">
        <v>45336</v>
      </c>
      <c r="G10" s="143">
        <v>147</v>
      </c>
      <c r="H10" s="162"/>
      <c r="I10" s="143">
        <v>75</v>
      </c>
      <c r="J10" s="143">
        <v>10</v>
      </c>
      <c r="K10" s="143">
        <v>20</v>
      </c>
      <c r="L10" s="143">
        <v>40</v>
      </c>
      <c r="M10" s="143">
        <v>10</v>
      </c>
      <c r="N10" s="143">
        <v>4</v>
      </c>
      <c r="O10" s="143">
        <v>8.1300000000000008</v>
      </c>
      <c r="P10" s="143"/>
      <c r="Q10" s="143"/>
      <c r="R10" s="143"/>
      <c r="S10" s="143">
        <f t="shared" si="0"/>
        <v>314.13</v>
      </c>
      <c r="T10" s="144" t="s">
        <v>716</v>
      </c>
      <c r="U10" s="144"/>
      <c r="V10" s="144"/>
      <c r="W10" s="144"/>
      <c r="X10" s="144"/>
      <c r="Y10" s="144"/>
    </row>
    <row r="11" spans="1:27" ht="15" customHeight="1" thickBot="1" x14ac:dyDescent="0.3">
      <c r="A11" s="138" t="s">
        <v>412</v>
      </c>
      <c r="B11" s="139" t="s">
        <v>75</v>
      </c>
      <c r="C11" s="139" t="s">
        <v>592</v>
      </c>
      <c r="D11" s="141">
        <v>2022</v>
      </c>
      <c r="E11" s="141" t="s">
        <v>715</v>
      </c>
      <c r="F11" s="142">
        <v>45336</v>
      </c>
      <c r="G11" s="143">
        <v>63</v>
      </c>
      <c r="H11" s="162"/>
      <c r="I11" s="143">
        <v>50</v>
      </c>
      <c r="J11" s="143">
        <v>10</v>
      </c>
      <c r="K11" s="143">
        <v>10</v>
      </c>
      <c r="L11" s="143">
        <v>20</v>
      </c>
      <c r="M11" s="143">
        <v>10</v>
      </c>
      <c r="N11" s="143">
        <v>4</v>
      </c>
      <c r="O11" s="143">
        <v>8.73</v>
      </c>
      <c r="P11" s="143"/>
      <c r="Q11" s="143"/>
      <c r="R11" s="143"/>
      <c r="S11" s="155">
        <f>SUM(G11:R11)</f>
        <v>175.73</v>
      </c>
      <c r="T11" s="152">
        <f>S10+S11</f>
        <v>489.86</v>
      </c>
      <c r="U11" s="153" t="s">
        <v>717</v>
      </c>
      <c r="V11" s="144"/>
      <c r="W11" s="144"/>
      <c r="X11" s="144"/>
      <c r="Y11" s="144"/>
    </row>
    <row r="12" spans="1:27" ht="13.8" x14ac:dyDescent="0.25">
      <c r="A12" s="138" t="s">
        <v>719</v>
      </c>
      <c r="B12" s="139" t="s">
        <v>720</v>
      </c>
      <c r="C12" s="139" t="s">
        <v>592</v>
      </c>
      <c r="D12" s="141">
        <v>2023</v>
      </c>
      <c r="E12" s="141" t="s">
        <v>721</v>
      </c>
      <c r="F12" s="142">
        <v>45366</v>
      </c>
      <c r="G12" s="143">
        <v>69.3</v>
      </c>
      <c r="H12" s="162"/>
      <c r="I12" s="143">
        <v>50</v>
      </c>
      <c r="J12" s="143">
        <v>10</v>
      </c>
      <c r="K12" s="143">
        <v>10</v>
      </c>
      <c r="L12" s="143">
        <v>20</v>
      </c>
      <c r="M12" s="143">
        <v>10</v>
      </c>
      <c r="N12" s="143">
        <v>4</v>
      </c>
      <c r="O12" s="143">
        <v>8.73</v>
      </c>
      <c r="P12" s="143"/>
      <c r="Q12" s="143"/>
      <c r="R12" s="143"/>
      <c r="S12" s="143">
        <f t="shared" si="0"/>
        <v>182.03</v>
      </c>
      <c r="T12" s="144" t="s">
        <v>722</v>
      </c>
      <c r="U12" s="144"/>
      <c r="V12" s="144"/>
      <c r="W12" s="144"/>
      <c r="X12" s="144"/>
      <c r="Y12" s="144"/>
    </row>
    <row r="13" spans="1:27" ht="13.8" x14ac:dyDescent="0.25">
      <c r="A13" s="138" t="s">
        <v>723</v>
      </c>
      <c r="B13" s="139" t="s">
        <v>720</v>
      </c>
      <c r="C13" s="139" t="s">
        <v>592</v>
      </c>
      <c r="D13" s="141">
        <v>2023</v>
      </c>
      <c r="E13" s="141" t="s">
        <v>721</v>
      </c>
      <c r="F13" s="142">
        <v>45366</v>
      </c>
      <c r="G13" s="143">
        <v>87.75</v>
      </c>
      <c r="H13" s="162"/>
      <c r="I13" s="143">
        <v>50</v>
      </c>
      <c r="J13" s="143">
        <v>10</v>
      </c>
      <c r="K13" s="143">
        <v>10</v>
      </c>
      <c r="L13" s="143">
        <v>20</v>
      </c>
      <c r="M13" s="143">
        <v>10</v>
      </c>
      <c r="N13" s="143">
        <v>4</v>
      </c>
      <c r="O13" s="143">
        <v>8.73</v>
      </c>
      <c r="P13" s="143"/>
      <c r="Q13" s="143"/>
      <c r="R13" s="143"/>
      <c r="S13" s="143">
        <f t="shared" si="0"/>
        <v>200.48</v>
      </c>
      <c r="T13" s="147" t="s">
        <v>722</v>
      </c>
      <c r="U13" s="144"/>
      <c r="V13" s="144"/>
      <c r="W13" s="144"/>
      <c r="X13" s="144"/>
      <c r="Y13" s="144"/>
    </row>
    <row r="14" spans="1:27" ht="13.8" x14ac:dyDescent="0.25">
      <c r="A14" s="138" t="s">
        <v>100</v>
      </c>
      <c r="B14" s="139" t="s">
        <v>76</v>
      </c>
      <c r="C14" s="139" t="s">
        <v>592</v>
      </c>
      <c r="D14" s="141">
        <v>2023</v>
      </c>
      <c r="E14" s="141" t="s">
        <v>724</v>
      </c>
      <c r="F14" s="142">
        <v>45366</v>
      </c>
      <c r="G14" s="143">
        <v>50.4</v>
      </c>
      <c r="H14" s="162"/>
      <c r="I14" s="143">
        <v>50</v>
      </c>
      <c r="J14" s="143">
        <v>10</v>
      </c>
      <c r="K14" s="143">
        <v>10</v>
      </c>
      <c r="L14" s="143">
        <v>20</v>
      </c>
      <c r="M14" s="143">
        <v>10</v>
      </c>
      <c r="N14" s="143">
        <v>4</v>
      </c>
      <c r="O14" s="143">
        <v>8.73</v>
      </c>
      <c r="P14" s="143"/>
      <c r="Q14" s="143"/>
      <c r="R14" s="143"/>
      <c r="S14" s="143">
        <f t="shared" si="0"/>
        <v>163.13</v>
      </c>
      <c r="T14" s="147"/>
      <c r="U14" s="144"/>
      <c r="V14" s="144"/>
      <c r="W14" s="144"/>
      <c r="X14" s="144"/>
      <c r="Y14" s="144"/>
    </row>
    <row r="15" spans="1:27" ht="13.8" x14ac:dyDescent="0.25">
      <c r="A15" s="138" t="s">
        <v>725</v>
      </c>
      <c r="B15" s="139" t="s">
        <v>76</v>
      </c>
      <c r="C15" s="139" t="s">
        <v>592</v>
      </c>
      <c r="D15" s="141">
        <v>2023</v>
      </c>
      <c r="E15" s="141" t="s">
        <v>726</v>
      </c>
      <c r="F15" s="142">
        <v>45366</v>
      </c>
      <c r="G15" s="143">
        <v>63.36</v>
      </c>
      <c r="H15" s="162"/>
      <c r="I15" s="143">
        <v>50</v>
      </c>
      <c r="J15" s="143">
        <v>10</v>
      </c>
      <c r="K15" s="143">
        <v>10</v>
      </c>
      <c r="L15" s="143">
        <v>20</v>
      </c>
      <c r="M15" s="143">
        <v>10</v>
      </c>
      <c r="N15" s="143">
        <v>4</v>
      </c>
      <c r="O15" s="143">
        <v>8.73</v>
      </c>
      <c r="P15" s="143"/>
      <c r="Q15" s="143"/>
      <c r="R15" s="143"/>
      <c r="S15" s="143">
        <f t="shared" si="0"/>
        <v>176.09</v>
      </c>
      <c r="T15" s="147"/>
      <c r="U15" s="144"/>
      <c r="V15" s="144"/>
      <c r="W15" s="144"/>
      <c r="X15" s="144"/>
      <c r="Y15" s="144"/>
    </row>
    <row r="16" spans="1:27" ht="13.8" x14ac:dyDescent="0.25">
      <c r="A16" s="138" t="s">
        <v>186</v>
      </c>
      <c r="B16" s="139" t="s">
        <v>187</v>
      </c>
      <c r="C16" s="139" t="s">
        <v>592</v>
      </c>
      <c r="D16" s="141">
        <v>2023</v>
      </c>
      <c r="E16" s="141" t="s">
        <v>727</v>
      </c>
      <c r="F16" s="142">
        <v>45366</v>
      </c>
      <c r="G16" s="143">
        <v>73.5</v>
      </c>
      <c r="H16" s="162"/>
      <c r="I16" s="143">
        <v>50</v>
      </c>
      <c r="J16" s="143">
        <v>10</v>
      </c>
      <c r="K16" s="143">
        <v>10</v>
      </c>
      <c r="L16" s="143">
        <v>20</v>
      </c>
      <c r="M16" s="143">
        <v>10</v>
      </c>
      <c r="N16" s="143">
        <v>4</v>
      </c>
      <c r="O16" s="143">
        <v>8.73</v>
      </c>
      <c r="P16" s="143"/>
      <c r="Q16" s="143"/>
      <c r="R16" s="143"/>
      <c r="S16" s="143">
        <f t="shared" si="0"/>
        <v>186.23</v>
      </c>
      <c r="T16" s="147"/>
      <c r="U16" s="144"/>
      <c r="V16" s="144"/>
      <c r="W16" s="144"/>
      <c r="X16" s="144"/>
      <c r="Y16" s="144"/>
    </row>
    <row r="17" spans="1:27" ht="14.4" thickBot="1" x14ac:dyDescent="0.3">
      <c r="A17" s="157" t="s">
        <v>218</v>
      </c>
      <c r="B17" s="139" t="s">
        <v>427</v>
      </c>
      <c r="C17" s="139" t="s">
        <v>592</v>
      </c>
      <c r="D17" s="141">
        <v>2023</v>
      </c>
      <c r="E17" s="141" t="s">
        <v>471</v>
      </c>
      <c r="F17" s="142">
        <v>45366</v>
      </c>
      <c r="G17" s="143">
        <v>80.03</v>
      </c>
      <c r="H17" s="162"/>
      <c r="I17" s="143">
        <v>50</v>
      </c>
      <c r="J17" s="143">
        <v>10</v>
      </c>
      <c r="K17" s="143">
        <v>10</v>
      </c>
      <c r="L17" s="143">
        <v>20</v>
      </c>
      <c r="M17" s="143">
        <v>10</v>
      </c>
      <c r="N17" s="143">
        <v>4</v>
      </c>
      <c r="O17" s="143">
        <v>8.73</v>
      </c>
      <c r="P17" s="143"/>
      <c r="Q17" s="143"/>
      <c r="R17" s="143"/>
      <c r="S17" s="155">
        <f t="shared" si="0"/>
        <v>192.76</v>
      </c>
      <c r="T17" s="152">
        <f>SUM(S12:S17)</f>
        <v>1100.72</v>
      </c>
      <c r="U17" s="153" t="s">
        <v>728</v>
      </c>
      <c r="V17" s="144"/>
      <c r="W17" s="144"/>
      <c r="X17" s="144"/>
      <c r="Y17" s="144"/>
    </row>
    <row r="18" spans="1:27" ht="13.8" x14ac:dyDescent="0.25">
      <c r="A18" s="144" t="s">
        <v>168</v>
      </c>
      <c r="B18" s="139" t="s">
        <v>174</v>
      </c>
      <c r="C18" s="139" t="s">
        <v>592</v>
      </c>
      <c r="D18" s="141">
        <v>2023</v>
      </c>
      <c r="E18" s="141" t="s">
        <v>733</v>
      </c>
      <c r="F18" s="142">
        <v>45388</v>
      </c>
      <c r="G18" s="143">
        <v>92.4</v>
      </c>
      <c r="H18" s="162"/>
      <c r="I18" s="143">
        <v>50</v>
      </c>
      <c r="J18" s="143">
        <v>10</v>
      </c>
      <c r="K18" s="143">
        <v>10</v>
      </c>
      <c r="L18" s="143">
        <v>20</v>
      </c>
      <c r="M18" s="143">
        <v>10</v>
      </c>
      <c r="N18" s="143">
        <v>4</v>
      </c>
      <c r="O18" s="143">
        <v>8.73</v>
      </c>
      <c r="P18" s="143"/>
      <c r="Q18" s="143"/>
      <c r="R18" s="143"/>
      <c r="S18" s="143">
        <f t="shared" si="0"/>
        <v>205.13</v>
      </c>
      <c r="T18" s="144" t="s">
        <v>736</v>
      </c>
      <c r="U18" s="145"/>
      <c r="V18" s="146"/>
      <c r="W18" s="144"/>
      <c r="X18" s="144"/>
      <c r="Y18" s="145"/>
      <c r="Z18" s="7"/>
      <c r="AA18" s="113"/>
    </row>
    <row r="19" spans="1:27" ht="15.75" customHeight="1" x14ac:dyDescent="0.25">
      <c r="A19" s="138" t="s">
        <v>734</v>
      </c>
      <c r="B19" s="139" t="s">
        <v>76</v>
      </c>
      <c r="C19" s="139" t="s">
        <v>592</v>
      </c>
      <c r="D19" s="141">
        <v>2023</v>
      </c>
      <c r="E19" s="158" t="s">
        <v>735</v>
      </c>
      <c r="F19" s="142">
        <v>45388</v>
      </c>
      <c r="G19" s="143">
        <v>84</v>
      </c>
      <c r="H19" s="162"/>
      <c r="I19" s="143">
        <v>50</v>
      </c>
      <c r="J19" s="143">
        <v>10</v>
      </c>
      <c r="K19" s="143">
        <v>10</v>
      </c>
      <c r="L19" s="143">
        <v>20</v>
      </c>
      <c r="M19" s="143">
        <v>10</v>
      </c>
      <c r="N19" s="143">
        <v>4</v>
      </c>
      <c r="O19" s="143">
        <v>8.73</v>
      </c>
      <c r="P19" s="143"/>
      <c r="Q19" s="143"/>
      <c r="R19" s="143"/>
      <c r="S19" s="143">
        <f>SUM(G19:R19)</f>
        <v>196.73</v>
      </c>
      <c r="T19" s="144" t="s">
        <v>737</v>
      </c>
      <c r="U19" s="145"/>
      <c r="V19" s="146"/>
      <c r="W19" s="144"/>
      <c r="X19" s="144"/>
      <c r="Y19" s="145"/>
      <c r="Z19" s="7"/>
      <c r="AA19" s="7"/>
    </row>
    <row r="20" spans="1:27" ht="15.75" customHeight="1" thickBot="1" x14ac:dyDescent="0.3">
      <c r="A20" s="138" t="s">
        <v>109</v>
      </c>
      <c r="B20" s="139" t="s">
        <v>612</v>
      </c>
      <c r="C20" s="139" t="s">
        <v>592</v>
      </c>
      <c r="D20" s="141" t="s">
        <v>738</v>
      </c>
      <c r="E20" s="141" t="s">
        <v>739</v>
      </c>
      <c r="F20" s="142">
        <v>45388</v>
      </c>
      <c r="G20" s="143">
        <v>144</v>
      </c>
      <c r="H20" s="162"/>
      <c r="I20" s="143">
        <v>75</v>
      </c>
      <c r="J20" s="143">
        <v>10</v>
      </c>
      <c r="K20" s="143">
        <v>20</v>
      </c>
      <c r="L20" s="143">
        <v>40</v>
      </c>
      <c r="M20" s="143">
        <v>10</v>
      </c>
      <c r="N20" s="143">
        <v>4</v>
      </c>
      <c r="O20" s="143">
        <v>8.1300000000000008</v>
      </c>
      <c r="P20" s="143"/>
      <c r="Q20" s="143"/>
      <c r="R20" s="143"/>
      <c r="S20" s="155">
        <f t="shared" si="0"/>
        <v>311.13</v>
      </c>
      <c r="T20" s="152">
        <f>SUM(S18:S20)</f>
        <v>712.99</v>
      </c>
      <c r="U20" s="153" t="s">
        <v>740</v>
      </c>
      <c r="V20" s="159"/>
      <c r="W20" s="153"/>
      <c r="X20" s="153"/>
      <c r="Y20" s="159"/>
      <c r="Z20" s="7"/>
      <c r="AA20" s="7"/>
    </row>
    <row r="21" spans="1:27" ht="15.75" customHeight="1" x14ac:dyDescent="0.25">
      <c r="A21" s="138" t="s">
        <v>351</v>
      </c>
      <c r="B21" s="139" t="s">
        <v>75</v>
      </c>
      <c r="C21" s="139" t="s">
        <v>592</v>
      </c>
      <c r="D21" s="140" t="s">
        <v>741</v>
      </c>
      <c r="E21" s="141" t="s">
        <v>494</v>
      </c>
      <c r="F21" s="142">
        <v>45421</v>
      </c>
      <c r="G21" s="143">
        <v>117</v>
      </c>
      <c r="H21" s="162"/>
      <c r="I21" s="143">
        <v>75</v>
      </c>
      <c r="J21" s="143">
        <v>10</v>
      </c>
      <c r="K21" s="143">
        <v>20</v>
      </c>
      <c r="L21" s="143">
        <v>40</v>
      </c>
      <c r="M21" s="143">
        <v>10</v>
      </c>
      <c r="N21" s="143">
        <v>4</v>
      </c>
      <c r="O21" s="143">
        <v>8.1300000000000008</v>
      </c>
      <c r="P21" s="143"/>
      <c r="Q21" s="143"/>
      <c r="R21" s="143"/>
      <c r="S21" s="143">
        <f t="shared" si="0"/>
        <v>284.13</v>
      </c>
      <c r="T21" s="147" t="s">
        <v>742</v>
      </c>
      <c r="U21" s="153"/>
      <c r="V21" s="159"/>
      <c r="W21" s="153"/>
      <c r="X21" s="153"/>
      <c r="Y21" s="159"/>
      <c r="Z21" s="7"/>
      <c r="AA21" s="7"/>
    </row>
    <row r="22" spans="1:27" ht="15.75" customHeight="1" x14ac:dyDescent="0.25">
      <c r="A22" s="138" t="s">
        <v>550</v>
      </c>
      <c r="B22" s="139" t="s">
        <v>75</v>
      </c>
      <c r="C22" s="139" t="s">
        <v>592</v>
      </c>
      <c r="D22" s="141" t="s">
        <v>703</v>
      </c>
      <c r="E22" s="141" t="s">
        <v>551</v>
      </c>
      <c r="F22" s="142">
        <v>45421</v>
      </c>
      <c r="G22" s="143">
        <v>90</v>
      </c>
      <c r="H22" s="162"/>
      <c r="I22" s="143">
        <v>75</v>
      </c>
      <c r="J22" s="143">
        <v>10</v>
      </c>
      <c r="K22" s="143">
        <v>20</v>
      </c>
      <c r="L22" s="143">
        <v>40</v>
      </c>
      <c r="M22" s="143">
        <v>10</v>
      </c>
      <c r="N22" s="143">
        <v>4</v>
      </c>
      <c r="O22" s="143">
        <v>8.1300000000000008</v>
      </c>
      <c r="P22" s="143"/>
      <c r="Q22" s="143"/>
      <c r="R22" s="143"/>
      <c r="S22" s="143">
        <f t="shared" si="0"/>
        <v>257.13</v>
      </c>
      <c r="T22" s="147" t="s">
        <v>743</v>
      </c>
      <c r="U22" s="153"/>
      <c r="V22" s="159"/>
      <c r="W22" s="153"/>
      <c r="X22" s="153"/>
      <c r="Y22" s="159"/>
      <c r="Z22" s="7"/>
      <c r="AA22" s="7"/>
    </row>
    <row r="23" spans="1:27" ht="15.75" customHeight="1" x14ac:dyDescent="0.25">
      <c r="A23" s="138" t="s">
        <v>744</v>
      </c>
      <c r="B23" s="139" t="s">
        <v>598</v>
      </c>
      <c r="C23" s="139" t="s">
        <v>592</v>
      </c>
      <c r="D23" s="141" t="s">
        <v>703</v>
      </c>
      <c r="E23" s="141" t="s">
        <v>745</v>
      </c>
      <c r="F23" s="142">
        <v>45421</v>
      </c>
      <c r="G23" s="143">
        <v>235.2</v>
      </c>
      <c r="H23" s="162"/>
      <c r="I23" s="143">
        <v>75</v>
      </c>
      <c r="J23" s="143">
        <v>10</v>
      </c>
      <c r="K23" s="143">
        <v>20</v>
      </c>
      <c r="L23" s="143">
        <v>40</v>
      </c>
      <c r="M23" s="143">
        <v>10</v>
      </c>
      <c r="N23" s="143">
        <v>4</v>
      </c>
      <c r="O23" s="143">
        <v>8.1300000000000008</v>
      </c>
      <c r="P23" s="143"/>
      <c r="Q23" s="143"/>
      <c r="R23" s="143"/>
      <c r="S23" s="143">
        <f t="shared" si="0"/>
        <v>402.33</v>
      </c>
      <c r="T23" s="147" t="s">
        <v>746</v>
      </c>
      <c r="U23" s="153"/>
      <c r="V23" s="159"/>
      <c r="W23" s="153"/>
      <c r="X23" s="153"/>
      <c r="Y23" s="159"/>
      <c r="Z23" s="7"/>
      <c r="AA23" s="7"/>
    </row>
    <row r="24" spans="1:27" ht="15.75" customHeight="1" x14ac:dyDescent="0.25">
      <c r="A24" s="138" t="s">
        <v>747</v>
      </c>
      <c r="B24" s="139" t="s">
        <v>76</v>
      </c>
      <c r="C24" s="139" t="s">
        <v>592</v>
      </c>
      <c r="D24" s="141">
        <v>2023</v>
      </c>
      <c r="E24" s="141" t="s">
        <v>748</v>
      </c>
      <c r="F24" s="142">
        <v>45421</v>
      </c>
      <c r="G24" s="143">
        <v>50.4</v>
      </c>
      <c r="H24" s="162"/>
      <c r="I24" s="143">
        <v>50</v>
      </c>
      <c r="J24" s="143">
        <v>10</v>
      </c>
      <c r="K24" s="143">
        <v>10</v>
      </c>
      <c r="L24" s="143">
        <v>20</v>
      </c>
      <c r="M24" s="143">
        <v>10</v>
      </c>
      <c r="N24" s="143">
        <v>4</v>
      </c>
      <c r="O24" s="143">
        <v>8.73</v>
      </c>
      <c r="P24" s="143"/>
      <c r="Q24" s="143"/>
      <c r="R24" s="143"/>
      <c r="S24" s="143">
        <f t="shared" si="0"/>
        <v>163.13</v>
      </c>
      <c r="T24" s="147" t="s">
        <v>749</v>
      </c>
      <c r="U24" s="153"/>
      <c r="V24" s="159"/>
      <c r="W24" s="153"/>
      <c r="X24" s="153"/>
      <c r="Y24" s="159"/>
      <c r="Z24" s="7"/>
      <c r="AA24" s="7"/>
    </row>
    <row r="25" spans="1:27" ht="15.75" customHeight="1" thickBot="1" x14ac:dyDescent="0.3">
      <c r="A25" s="138" t="s">
        <v>311</v>
      </c>
      <c r="B25" s="139" t="s">
        <v>165</v>
      </c>
      <c r="C25" s="139" t="s">
        <v>592</v>
      </c>
      <c r="D25" s="141">
        <v>2023</v>
      </c>
      <c r="E25" s="141" t="s">
        <v>750</v>
      </c>
      <c r="F25" s="142">
        <v>45421</v>
      </c>
      <c r="G25" s="143">
        <v>54</v>
      </c>
      <c r="H25" s="162"/>
      <c r="I25" s="143">
        <v>50</v>
      </c>
      <c r="J25" s="143">
        <v>10</v>
      </c>
      <c r="K25" s="143">
        <v>10</v>
      </c>
      <c r="L25" s="143">
        <v>20</v>
      </c>
      <c r="M25" s="143">
        <v>10</v>
      </c>
      <c r="N25" s="143">
        <v>4</v>
      </c>
      <c r="O25" s="143">
        <v>8.73</v>
      </c>
      <c r="P25" s="143"/>
      <c r="Q25" s="143"/>
      <c r="R25" s="143"/>
      <c r="S25" s="155">
        <f t="shared" si="0"/>
        <v>166.73</v>
      </c>
      <c r="T25" s="152">
        <f>SUM(S21:S25)</f>
        <v>1273.4499999999998</v>
      </c>
      <c r="U25" s="153" t="s">
        <v>751</v>
      </c>
      <c r="V25" s="159"/>
      <c r="W25" s="153"/>
      <c r="X25" s="153"/>
      <c r="Y25" s="159"/>
      <c r="Z25" s="7"/>
      <c r="AA25" s="7"/>
    </row>
    <row r="26" spans="1:27" ht="15.75" customHeight="1" x14ac:dyDescent="0.25">
      <c r="A26" s="138" t="s">
        <v>752</v>
      </c>
      <c r="B26" s="139" t="s">
        <v>75</v>
      </c>
      <c r="C26" s="139" t="s">
        <v>592</v>
      </c>
      <c r="D26" s="140" t="s">
        <v>703</v>
      </c>
      <c r="E26" s="55" t="s">
        <v>753</v>
      </c>
      <c r="F26" s="142">
        <v>45415</v>
      </c>
      <c r="G26" s="143">
        <v>108</v>
      </c>
      <c r="H26" s="162"/>
      <c r="I26" s="143">
        <v>75</v>
      </c>
      <c r="J26" s="143">
        <v>10</v>
      </c>
      <c r="K26" s="143">
        <v>20</v>
      </c>
      <c r="L26" s="143">
        <v>40</v>
      </c>
      <c r="M26" s="143">
        <v>10</v>
      </c>
      <c r="N26" s="143">
        <v>4</v>
      </c>
      <c r="O26" s="143">
        <v>8.1300000000000008</v>
      </c>
      <c r="P26" s="143"/>
      <c r="Q26" s="143"/>
      <c r="R26" s="143"/>
      <c r="S26" s="143">
        <f t="shared" si="0"/>
        <v>275.13</v>
      </c>
      <c r="T26" s="147" t="s">
        <v>754</v>
      </c>
      <c r="U26" s="153"/>
      <c r="V26" s="159"/>
      <c r="W26" s="153"/>
      <c r="X26" s="153"/>
      <c r="Y26" s="159"/>
      <c r="Z26" s="7"/>
      <c r="AA26" s="7"/>
    </row>
    <row r="27" spans="1:27" ht="15.75" customHeight="1" x14ac:dyDescent="0.25">
      <c r="A27" s="138" t="s">
        <v>410</v>
      </c>
      <c r="B27" s="139" t="s">
        <v>75</v>
      </c>
      <c r="C27" s="139" t="s">
        <v>592</v>
      </c>
      <c r="D27" s="141">
        <v>2023</v>
      </c>
      <c r="E27" s="141" t="s">
        <v>755</v>
      </c>
      <c r="F27" s="142">
        <v>45415</v>
      </c>
      <c r="G27" s="143">
        <v>63.75</v>
      </c>
      <c r="H27" s="162"/>
      <c r="I27" s="143">
        <v>50</v>
      </c>
      <c r="J27" s="143">
        <v>10</v>
      </c>
      <c r="K27" s="143">
        <v>10</v>
      </c>
      <c r="L27" s="143">
        <v>20</v>
      </c>
      <c r="M27" s="143">
        <v>10</v>
      </c>
      <c r="N27" s="143">
        <v>4</v>
      </c>
      <c r="O27" s="143">
        <v>8.73</v>
      </c>
      <c r="P27" s="143"/>
      <c r="Q27" s="143"/>
      <c r="R27" s="143"/>
      <c r="S27" s="143">
        <f t="shared" si="0"/>
        <v>176.48</v>
      </c>
      <c r="T27" s="147" t="s">
        <v>754</v>
      </c>
      <c r="U27" s="153"/>
      <c r="V27" s="159"/>
      <c r="W27" s="153"/>
      <c r="X27" s="153"/>
      <c r="Y27" s="159"/>
      <c r="Z27" s="7"/>
      <c r="AA27" s="7"/>
    </row>
    <row r="28" spans="1:27" ht="15.75" customHeight="1" x14ac:dyDescent="0.25">
      <c r="A28" s="138" t="s">
        <v>682</v>
      </c>
      <c r="B28" s="139" t="s">
        <v>75</v>
      </c>
      <c r="C28" s="139" t="s">
        <v>592</v>
      </c>
      <c r="D28" s="141">
        <v>2023</v>
      </c>
      <c r="E28" s="141" t="s">
        <v>756</v>
      </c>
      <c r="F28" s="142">
        <v>45415</v>
      </c>
      <c r="G28" s="143">
        <v>91.2</v>
      </c>
      <c r="H28" s="162"/>
      <c r="I28" s="143">
        <v>50</v>
      </c>
      <c r="J28" s="143">
        <v>10</v>
      </c>
      <c r="K28" s="143">
        <v>10</v>
      </c>
      <c r="L28" s="143">
        <v>20</v>
      </c>
      <c r="M28" s="143">
        <v>10</v>
      </c>
      <c r="N28" s="143">
        <v>4</v>
      </c>
      <c r="O28" s="143">
        <v>8.73</v>
      </c>
      <c r="P28" s="143"/>
      <c r="Q28" s="143"/>
      <c r="R28" s="143"/>
      <c r="S28" s="143">
        <f t="shared" si="0"/>
        <v>203.92999999999998</v>
      </c>
      <c r="T28" s="147" t="s">
        <v>754</v>
      </c>
      <c r="U28" s="153"/>
      <c r="V28" s="159"/>
      <c r="W28" s="153"/>
      <c r="X28" s="153"/>
      <c r="Y28" s="159"/>
      <c r="Z28" s="7"/>
      <c r="AA28" s="7"/>
    </row>
    <row r="29" spans="1:27" ht="14.4" thickBot="1" x14ac:dyDescent="0.3">
      <c r="A29" s="138" t="s">
        <v>757</v>
      </c>
      <c r="B29" s="139" t="s">
        <v>75</v>
      </c>
      <c r="C29" s="139" t="s">
        <v>592</v>
      </c>
      <c r="D29" s="141" t="s">
        <v>758</v>
      </c>
      <c r="E29" s="141" t="s">
        <v>759</v>
      </c>
      <c r="F29" s="142">
        <v>45419</v>
      </c>
      <c r="G29" s="143">
        <v>161.28</v>
      </c>
      <c r="H29" s="162"/>
      <c r="I29" s="143">
        <v>100</v>
      </c>
      <c r="J29" s="143">
        <v>10</v>
      </c>
      <c r="K29" s="143">
        <v>30</v>
      </c>
      <c r="L29" s="143">
        <v>60</v>
      </c>
      <c r="M29" s="143"/>
      <c r="N29" s="143">
        <v>4</v>
      </c>
      <c r="O29" s="143">
        <v>7.38</v>
      </c>
      <c r="P29" s="143">
        <v>17.059999999999999</v>
      </c>
      <c r="Q29" s="143">
        <v>6.82</v>
      </c>
      <c r="R29" s="143">
        <v>46.48</v>
      </c>
      <c r="S29" s="155">
        <f>SUM(G29:R29)</f>
        <v>443.02</v>
      </c>
      <c r="T29" s="152">
        <f>SUM(S26:S29)</f>
        <v>1098.56</v>
      </c>
      <c r="U29" s="153" t="s">
        <v>761</v>
      </c>
      <c r="V29" s="144"/>
      <c r="W29" s="144"/>
      <c r="X29" s="144"/>
      <c r="Y29" s="147" t="s">
        <v>760</v>
      </c>
    </row>
    <row r="30" spans="1:27" ht="14.4" thickBot="1" x14ac:dyDescent="0.3">
      <c r="A30" s="138" t="s">
        <v>473</v>
      </c>
      <c r="B30" s="139" t="s">
        <v>75</v>
      </c>
      <c r="C30" s="139" t="s">
        <v>586</v>
      </c>
      <c r="D30" s="141" t="s">
        <v>758</v>
      </c>
      <c r="E30" s="55" t="s">
        <v>765</v>
      </c>
      <c r="F30" s="142"/>
      <c r="G30" s="143">
        <v>491.2</v>
      </c>
      <c r="H30" s="162"/>
      <c r="I30" s="143"/>
      <c r="J30" s="143"/>
      <c r="K30" s="143"/>
      <c r="L30" s="143"/>
      <c r="M30" s="143"/>
      <c r="N30" s="143"/>
      <c r="O30" s="143">
        <v>7.38</v>
      </c>
      <c r="P30" s="143">
        <v>25.59</v>
      </c>
      <c r="Q30" s="143">
        <v>15.35</v>
      </c>
      <c r="R30" s="143">
        <v>46.48</v>
      </c>
      <c r="S30" s="168">
        <f t="shared" si="0"/>
        <v>586</v>
      </c>
      <c r="T30" s="169" t="s">
        <v>766</v>
      </c>
      <c r="U30" s="165">
        <v>3236</v>
      </c>
      <c r="V30" s="166">
        <v>491.2</v>
      </c>
      <c r="W30" s="165" t="s">
        <v>581</v>
      </c>
      <c r="X30" s="165"/>
      <c r="Y30" s="165">
        <v>3238</v>
      </c>
      <c r="Z30" s="166">
        <v>94.8</v>
      </c>
      <c r="AA30" s="167">
        <f>V30+Z30</f>
        <v>586</v>
      </c>
    </row>
    <row r="31" spans="1:27" ht="14.4" thickBot="1" x14ac:dyDescent="0.3">
      <c r="A31" s="138" t="s">
        <v>763</v>
      </c>
      <c r="B31" s="139" t="s">
        <v>75</v>
      </c>
      <c r="C31" s="139" t="s">
        <v>586</v>
      </c>
      <c r="D31" s="141" t="s">
        <v>680</v>
      </c>
      <c r="E31" s="59" t="s">
        <v>769</v>
      </c>
      <c r="F31" s="142"/>
      <c r="G31" s="143">
        <v>202.42</v>
      </c>
      <c r="H31" s="162"/>
      <c r="I31" s="143"/>
      <c r="J31" s="143"/>
      <c r="K31" s="143"/>
      <c r="L31" s="143"/>
      <c r="M31" s="143"/>
      <c r="N31" s="143"/>
      <c r="O31" s="143">
        <v>6.7</v>
      </c>
      <c r="P31" s="143">
        <v>34</v>
      </c>
      <c r="Q31" s="143">
        <v>35.83</v>
      </c>
      <c r="R31" s="143">
        <v>21.05</v>
      </c>
      <c r="S31" s="168">
        <f>SUM(G31:R31)</f>
        <v>300</v>
      </c>
      <c r="T31" s="169" t="s">
        <v>766</v>
      </c>
      <c r="U31" s="165">
        <v>3240</v>
      </c>
      <c r="V31" s="166">
        <v>202.42</v>
      </c>
      <c r="W31" s="165" t="s">
        <v>581</v>
      </c>
      <c r="X31" s="165"/>
      <c r="Y31" s="165">
        <v>3242</v>
      </c>
      <c r="Z31" s="166">
        <v>97.58</v>
      </c>
      <c r="AA31" s="167">
        <f t="shared" ref="AA31:AA32" si="1">V31+Z31</f>
        <v>300</v>
      </c>
    </row>
    <row r="32" spans="1:27" ht="14.4" thickBot="1" x14ac:dyDescent="0.3">
      <c r="A32" s="138" t="s">
        <v>764</v>
      </c>
      <c r="B32" s="139" t="s">
        <v>478</v>
      </c>
      <c r="C32" s="139" t="s">
        <v>586</v>
      </c>
      <c r="D32" s="141" t="s">
        <v>767</v>
      </c>
      <c r="E32" s="55" t="s">
        <v>768</v>
      </c>
      <c r="F32" s="142"/>
      <c r="G32" s="143">
        <v>560.67999999999995</v>
      </c>
      <c r="H32" s="162">
        <v>1509.12</v>
      </c>
      <c r="I32" s="143"/>
      <c r="J32" s="143"/>
      <c r="K32" s="143"/>
      <c r="L32" s="143"/>
      <c r="M32" s="143"/>
      <c r="N32" s="143"/>
      <c r="O32" s="143">
        <v>6.74</v>
      </c>
      <c r="P32" s="143">
        <v>26.24</v>
      </c>
      <c r="Q32" s="143">
        <v>7.87</v>
      </c>
      <c r="R32" s="143">
        <v>15.6</v>
      </c>
      <c r="S32" s="168">
        <f>SUM(G32:R32)</f>
        <v>2126.2499999999991</v>
      </c>
      <c r="T32" s="169" t="s">
        <v>766</v>
      </c>
      <c r="U32" s="165">
        <v>3244</v>
      </c>
      <c r="V32" s="166">
        <v>2069.8000000000002</v>
      </c>
      <c r="W32" s="165" t="s">
        <v>581</v>
      </c>
      <c r="X32" s="165"/>
      <c r="Y32" s="165">
        <v>3246</v>
      </c>
      <c r="Z32" s="166">
        <v>56.45</v>
      </c>
      <c r="AA32" s="167">
        <f t="shared" si="1"/>
        <v>2126.25</v>
      </c>
    </row>
    <row r="33" spans="1:27" ht="14.4" thickBot="1" x14ac:dyDescent="0.3">
      <c r="A33" s="138" t="s">
        <v>687</v>
      </c>
      <c r="B33" s="139" t="s">
        <v>166</v>
      </c>
      <c r="C33" s="139" t="s">
        <v>592</v>
      </c>
      <c r="D33" s="141">
        <v>2023</v>
      </c>
      <c r="E33" s="141" t="s">
        <v>771</v>
      </c>
      <c r="F33" s="142">
        <v>45553</v>
      </c>
      <c r="G33" s="143">
        <v>54</v>
      </c>
      <c r="H33" s="162"/>
      <c r="I33" s="143">
        <v>50</v>
      </c>
      <c r="J33" s="143">
        <v>10</v>
      </c>
      <c r="K33" s="143">
        <v>10</v>
      </c>
      <c r="L33" s="143">
        <v>20</v>
      </c>
      <c r="M33" s="143">
        <v>10</v>
      </c>
      <c r="N33" s="143">
        <v>4</v>
      </c>
      <c r="O33" s="143">
        <v>8.73</v>
      </c>
      <c r="P33" s="143"/>
      <c r="Q33" s="143"/>
      <c r="R33" s="143"/>
      <c r="S33" s="168">
        <f>SUM(G33:R33)</f>
        <v>166.73</v>
      </c>
      <c r="T33" s="152">
        <v>166.73</v>
      </c>
      <c r="U33" s="153" t="s">
        <v>772</v>
      </c>
      <c r="V33" s="144"/>
      <c r="W33" s="144"/>
      <c r="X33" s="144"/>
      <c r="Y33" s="144"/>
    </row>
    <row r="34" spans="1:27" ht="14.4" thickBot="1" x14ac:dyDescent="0.3">
      <c r="A34" s="138" t="s">
        <v>777</v>
      </c>
      <c r="B34" s="139" t="s">
        <v>165</v>
      </c>
      <c r="C34" s="139" t="s">
        <v>586</v>
      </c>
      <c r="D34" s="141" t="s">
        <v>778</v>
      </c>
      <c r="E34" s="141" t="s">
        <v>779</v>
      </c>
      <c r="F34" s="142">
        <v>45575</v>
      </c>
      <c r="G34" s="143">
        <v>229.59</v>
      </c>
      <c r="H34" s="162"/>
      <c r="I34" s="143"/>
      <c r="J34" s="143"/>
      <c r="K34" s="143"/>
      <c r="L34" s="143"/>
      <c r="M34" s="143"/>
      <c r="N34" s="143"/>
      <c r="O34" s="143">
        <v>6.49</v>
      </c>
      <c r="P34" s="143">
        <v>12.94</v>
      </c>
      <c r="Q34" s="143">
        <v>2.77</v>
      </c>
      <c r="R34" s="143">
        <v>48.21</v>
      </c>
      <c r="S34" s="168">
        <f>SUM(G34:R34)</f>
        <v>300</v>
      </c>
      <c r="T34" s="169" t="s">
        <v>766</v>
      </c>
      <c r="U34" s="165">
        <v>3262</v>
      </c>
      <c r="V34" s="166">
        <v>229.59</v>
      </c>
      <c r="W34" s="165" t="s">
        <v>581</v>
      </c>
      <c r="X34" s="165"/>
      <c r="Y34" s="165">
        <v>3264</v>
      </c>
      <c r="Z34" s="166">
        <v>70.41</v>
      </c>
      <c r="AA34" s="167">
        <f t="shared" ref="AA34" si="2">V34+Z34</f>
        <v>300</v>
      </c>
    </row>
    <row r="35" spans="1:27" ht="13.8" hidden="1" x14ac:dyDescent="0.25">
      <c r="A35" s="138"/>
      <c r="B35" s="139"/>
      <c r="C35" s="139"/>
      <c r="D35" s="141"/>
      <c r="E35" s="141"/>
      <c r="F35" s="142"/>
      <c r="G35" s="143"/>
      <c r="H35" s="162"/>
      <c r="I35" s="143"/>
      <c r="J35" s="143"/>
      <c r="K35" s="143"/>
      <c r="L35" s="143"/>
      <c r="M35" s="143"/>
      <c r="N35" s="143"/>
      <c r="O35" s="143"/>
      <c r="P35" s="150"/>
      <c r="Q35" s="150"/>
      <c r="R35" s="150"/>
      <c r="S35" s="143">
        <f t="shared" ref="S35:S46" si="3">SUM(G35:R35)</f>
        <v>0</v>
      </c>
      <c r="T35" s="147"/>
      <c r="U35" s="144"/>
      <c r="V35" s="144"/>
      <c r="W35" s="144"/>
      <c r="X35" s="144"/>
      <c r="Y35" s="144"/>
    </row>
    <row r="36" spans="1:27" ht="13.8" hidden="1" x14ac:dyDescent="0.25">
      <c r="A36" s="138"/>
      <c r="B36" s="139"/>
      <c r="C36" s="139"/>
      <c r="D36" s="141"/>
      <c r="E36" s="141"/>
      <c r="F36" s="142"/>
      <c r="G36" s="143"/>
      <c r="H36" s="162"/>
      <c r="I36" s="143"/>
      <c r="J36" s="143"/>
      <c r="K36" s="143"/>
      <c r="L36" s="143"/>
      <c r="M36" s="143"/>
      <c r="N36" s="143"/>
      <c r="O36" s="143"/>
      <c r="P36" s="150"/>
      <c r="Q36" s="150"/>
      <c r="R36" s="150"/>
      <c r="S36" s="143">
        <f t="shared" si="3"/>
        <v>0</v>
      </c>
      <c r="T36" s="147"/>
      <c r="U36" s="144"/>
      <c r="V36" s="144"/>
      <c r="W36" s="144"/>
      <c r="X36" s="144"/>
      <c r="Y36" s="144"/>
    </row>
    <row r="37" spans="1:27" ht="13.8" hidden="1" x14ac:dyDescent="0.25">
      <c r="A37" s="138"/>
      <c r="B37" s="139"/>
      <c r="C37" s="139"/>
      <c r="D37" s="141"/>
      <c r="E37" s="141"/>
      <c r="F37" s="142"/>
      <c r="G37" s="143"/>
      <c r="H37" s="162"/>
      <c r="I37" s="143"/>
      <c r="J37" s="143"/>
      <c r="K37" s="143"/>
      <c r="L37" s="143"/>
      <c r="M37" s="143"/>
      <c r="N37" s="143"/>
      <c r="O37" s="143"/>
      <c r="P37" s="150"/>
      <c r="Q37" s="150"/>
      <c r="R37" s="150"/>
      <c r="S37" s="143">
        <f t="shared" si="3"/>
        <v>0</v>
      </c>
      <c r="T37" s="147"/>
      <c r="U37" s="144"/>
      <c r="V37" s="144"/>
      <c r="W37" s="144"/>
      <c r="X37" s="144"/>
      <c r="Y37" s="144"/>
    </row>
    <row r="38" spans="1:27" ht="13.8" hidden="1" x14ac:dyDescent="0.25">
      <c r="A38" s="138"/>
      <c r="B38" s="139"/>
      <c r="C38" s="139"/>
      <c r="D38" s="141"/>
      <c r="E38" s="141"/>
      <c r="F38" s="142"/>
      <c r="G38" s="143"/>
      <c r="H38" s="162"/>
      <c r="I38" s="143"/>
      <c r="J38" s="143"/>
      <c r="K38" s="143"/>
      <c r="L38" s="143"/>
      <c r="M38" s="143"/>
      <c r="N38" s="143"/>
      <c r="O38" s="143"/>
      <c r="P38" s="150"/>
      <c r="Q38" s="150"/>
      <c r="R38" s="150"/>
      <c r="S38" s="143">
        <f t="shared" si="3"/>
        <v>0</v>
      </c>
      <c r="T38" s="147"/>
      <c r="U38" s="144"/>
      <c r="V38" s="144"/>
      <c r="W38" s="144"/>
      <c r="X38" s="144"/>
      <c r="Y38" s="144"/>
    </row>
    <row r="39" spans="1:27" ht="13.8" hidden="1" x14ac:dyDescent="0.25">
      <c r="A39" s="138"/>
      <c r="B39" s="139"/>
      <c r="C39" s="139"/>
      <c r="D39" s="141"/>
      <c r="E39" s="141"/>
      <c r="F39" s="142"/>
      <c r="G39" s="143"/>
      <c r="H39" s="162"/>
      <c r="I39" s="143"/>
      <c r="J39" s="143"/>
      <c r="K39" s="143"/>
      <c r="L39" s="143"/>
      <c r="M39" s="143"/>
      <c r="N39" s="143"/>
      <c r="O39" s="143"/>
      <c r="P39" s="150"/>
      <c r="Q39" s="150"/>
      <c r="R39" s="150"/>
      <c r="S39" s="143">
        <f t="shared" si="3"/>
        <v>0</v>
      </c>
      <c r="T39" s="147"/>
      <c r="U39" s="144"/>
      <c r="V39" s="144"/>
      <c r="W39" s="144"/>
      <c r="X39" s="144"/>
      <c r="Y39" s="144"/>
    </row>
    <row r="40" spans="1:27" ht="13.8" hidden="1" x14ac:dyDescent="0.25">
      <c r="A40" s="138"/>
      <c r="B40" s="139"/>
      <c r="C40" s="139"/>
      <c r="D40" s="141"/>
      <c r="E40" s="141"/>
      <c r="F40" s="142"/>
      <c r="G40" s="143"/>
      <c r="H40" s="162"/>
      <c r="I40" s="143"/>
      <c r="J40" s="143"/>
      <c r="K40" s="143"/>
      <c r="L40" s="143"/>
      <c r="M40" s="143"/>
      <c r="N40" s="143"/>
      <c r="O40" s="143"/>
      <c r="P40" s="150"/>
      <c r="Q40" s="150"/>
      <c r="R40" s="150"/>
      <c r="S40" s="143">
        <f t="shared" si="3"/>
        <v>0</v>
      </c>
      <c r="T40" s="147"/>
      <c r="U40" s="144"/>
      <c r="V40" s="144"/>
      <c r="W40" s="144"/>
      <c r="X40" s="144"/>
      <c r="Y40" s="144"/>
    </row>
    <row r="41" spans="1:27" ht="13.8" hidden="1" x14ac:dyDescent="0.25">
      <c r="A41" s="138"/>
      <c r="B41" s="139"/>
      <c r="C41" s="139"/>
      <c r="D41" s="141"/>
      <c r="E41" s="141"/>
      <c r="F41" s="142"/>
      <c r="G41" s="143"/>
      <c r="H41" s="162"/>
      <c r="I41" s="143"/>
      <c r="J41" s="143"/>
      <c r="K41" s="143"/>
      <c r="L41" s="143"/>
      <c r="M41" s="143"/>
      <c r="N41" s="143"/>
      <c r="O41" s="143"/>
      <c r="P41" s="150"/>
      <c r="Q41" s="150"/>
      <c r="R41" s="150"/>
      <c r="S41" s="143">
        <f t="shared" si="3"/>
        <v>0</v>
      </c>
      <c r="T41" s="147"/>
      <c r="U41" s="144"/>
      <c r="V41" s="144"/>
      <c r="W41" s="144"/>
      <c r="X41" s="144"/>
      <c r="Y41" s="144"/>
    </row>
    <row r="42" spans="1:27" ht="13.8" hidden="1" x14ac:dyDescent="0.25">
      <c r="A42" s="138"/>
      <c r="B42" s="139"/>
      <c r="C42" s="139"/>
      <c r="D42" s="141"/>
      <c r="E42" s="141"/>
      <c r="F42" s="142"/>
      <c r="G42" s="143"/>
      <c r="H42" s="162"/>
      <c r="I42" s="143"/>
      <c r="J42" s="143"/>
      <c r="K42" s="143"/>
      <c r="L42" s="143"/>
      <c r="M42" s="143"/>
      <c r="N42" s="143"/>
      <c r="O42" s="143"/>
      <c r="P42" s="150"/>
      <c r="Q42" s="150"/>
      <c r="R42" s="150"/>
      <c r="S42" s="143">
        <f t="shared" si="3"/>
        <v>0</v>
      </c>
      <c r="T42" s="147"/>
      <c r="U42" s="144"/>
      <c r="V42" s="144"/>
      <c r="W42" s="144"/>
      <c r="X42" s="144"/>
      <c r="Y42" s="144"/>
    </row>
    <row r="43" spans="1:27" ht="13.8" hidden="1" x14ac:dyDescent="0.25">
      <c r="A43" s="138"/>
      <c r="B43" s="139"/>
      <c r="C43" s="139"/>
      <c r="D43" s="141"/>
      <c r="E43" s="141"/>
      <c r="F43" s="142"/>
      <c r="G43" s="143"/>
      <c r="H43" s="162"/>
      <c r="I43" s="143"/>
      <c r="J43" s="143"/>
      <c r="K43" s="143"/>
      <c r="L43" s="143"/>
      <c r="M43" s="143"/>
      <c r="N43" s="143"/>
      <c r="O43" s="143"/>
      <c r="P43" s="150"/>
      <c r="Q43" s="150"/>
      <c r="R43" s="150"/>
      <c r="S43" s="143">
        <f t="shared" si="3"/>
        <v>0</v>
      </c>
      <c r="T43" s="147"/>
      <c r="U43" s="144"/>
      <c r="V43" s="144"/>
      <c r="W43" s="144"/>
      <c r="X43" s="144"/>
      <c r="Y43" s="144"/>
    </row>
    <row r="44" spans="1:27" ht="13.8" hidden="1" x14ac:dyDescent="0.25">
      <c r="A44" s="138"/>
      <c r="B44" s="139"/>
      <c r="C44" s="139"/>
      <c r="D44" s="141"/>
      <c r="E44" s="141"/>
      <c r="F44" s="142"/>
      <c r="G44" s="143"/>
      <c r="H44" s="162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>
        <f t="shared" si="3"/>
        <v>0</v>
      </c>
      <c r="T44" s="147"/>
      <c r="U44" s="144"/>
      <c r="V44" s="144"/>
      <c r="W44" s="144"/>
      <c r="X44" s="144"/>
      <c r="Y44" s="144"/>
    </row>
    <row r="45" spans="1:27" ht="13.8" hidden="1" x14ac:dyDescent="0.25">
      <c r="A45" s="138"/>
      <c r="B45" s="139"/>
      <c r="C45" s="139"/>
      <c r="D45" s="141"/>
      <c r="E45" s="141"/>
      <c r="F45" s="142"/>
      <c r="G45" s="143"/>
      <c r="H45" s="162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>
        <f t="shared" si="3"/>
        <v>0</v>
      </c>
      <c r="T45" s="144"/>
      <c r="U45" s="144"/>
      <c r="V45" s="144"/>
      <c r="W45" s="144"/>
      <c r="X45" s="144"/>
      <c r="Y45" s="144"/>
    </row>
    <row r="46" spans="1:27" ht="13.8" hidden="1" x14ac:dyDescent="0.25">
      <c r="A46" s="138"/>
      <c r="B46" s="139"/>
      <c r="C46" s="139"/>
      <c r="D46" s="141"/>
      <c r="E46" s="141"/>
      <c r="F46" s="142"/>
      <c r="G46" s="143"/>
      <c r="H46" s="162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>
        <f t="shared" si="3"/>
        <v>0</v>
      </c>
      <c r="T46" s="144"/>
      <c r="U46" s="144"/>
      <c r="V46" s="144"/>
      <c r="W46" s="144"/>
      <c r="X46" s="144"/>
      <c r="Y46" s="144"/>
    </row>
    <row r="47" spans="1:27" ht="13.8" hidden="1" x14ac:dyDescent="0.25">
      <c r="A47" s="138"/>
      <c r="B47" s="139"/>
      <c r="C47" s="139"/>
      <c r="D47" s="141"/>
      <c r="E47" s="141"/>
      <c r="F47" s="142"/>
      <c r="G47" s="143"/>
      <c r="H47" s="162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4"/>
      <c r="U47" s="144"/>
      <c r="V47" s="144"/>
      <c r="W47" s="144"/>
      <c r="X47" s="144"/>
      <c r="Y47" s="144"/>
    </row>
    <row r="48" spans="1:27" ht="13.8" hidden="1" x14ac:dyDescent="0.25">
      <c r="A48" s="151"/>
      <c r="B48" s="139"/>
      <c r="C48" s="139"/>
      <c r="D48" s="141"/>
      <c r="E48" s="141"/>
      <c r="F48" s="142"/>
      <c r="G48" s="143"/>
      <c r="H48" s="162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4"/>
      <c r="U48" s="144"/>
      <c r="V48" s="144"/>
      <c r="W48" s="144"/>
      <c r="X48" s="144"/>
      <c r="Y48" s="144"/>
    </row>
    <row r="49" spans="1:24" ht="15" x14ac:dyDescent="0.4">
      <c r="A49" s="111"/>
      <c r="G49" s="84"/>
      <c r="H49" s="164"/>
      <c r="I49" s="84"/>
      <c r="J49" s="84"/>
      <c r="K49" s="84"/>
      <c r="L49" s="84"/>
      <c r="M49" s="84"/>
      <c r="N49" s="84"/>
      <c r="O49" s="84"/>
      <c r="P49" s="85"/>
      <c r="Q49" s="85"/>
      <c r="R49" s="85"/>
      <c r="S49" s="86"/>
    </row>
    <row r="50" spans="1:24" s="127" customFormat="1" ht="15.6" x14ac:dyDescent="0.3">
      <c r="A50" s="120"/>
      <c r="B50" s="121"/>
      <c r="C50" s="121"/>
      <c r="D50" s="123"/>
      <c r="E50" s="123"/>
      <c r="F50" s="124"/>
      <c r="G50" s="125">
        <f>SUM(G5:G49)</f>
        <v>3935.39</v>
      </c>
      <c r="H50" s="163">
        <f>SUM(H32:H49)</f>
        <v>1509.12</v>
      </c>
      <c r="I50" s="125">
        <f>SUM(I5:I49)</f>
        <v>1550</v>
      </c>
      <c r="J50" s="125">
        <f t="shared" ref="J50:R50" si="4">SUM(J5:J49)</f>
        <v>260</v>
      </c>
      <c r="K50" s="125">
        <f t="shared" si="4"/>
        <v>360</v>
      </c>
      <c r="L50" s="125">
        <f t="shared" si="4"/>
        <v>720</v>
      </c>
      <c r="M50" s="125">
        <f t="shared" si="4"/>
        <v>250</v>
      </c>
      <c r="N50" s="125">
        <f t="shared" si="4"/>
        <v>104</v>
      </c>
      <c r="O50" s="125">
        <f t="shared" si="4"/>
        <v>221.94999999999996</v>
      </c>
      <c r="P50" s="125">
        <f t="shared" si="4"/>
        <v>115.83</v>
      </c>
      <c r="Q50" s="125">
        <f t="shared" si="4"/>
        <v>68.64</v>
      </c>
      <c r="R50" s="125">
        <f t="shared" si="4"/>
        <v>177.82</v>
      </c>
      <c r="S50" s="126">
        <f>SUM(S5:S49)</f>
        <v>9272.75</v>
      </c>
    </row>
    <row r="51" spans="1:24" x14ac:dyDescent="0.25">
      <c r="H51" s="161"/>
      <c r="R51" s="102">
        <f>SUM(G50:R50)</f>
        <v>9272.75</v>
      </c>
      <c r="T51" s="12"/>
      <c r="U51" s="13"/>
    </row>
    <row r="52" spans="1:24" ht="15" x14ac:dyDescent="0.25">
      <c r="E52" s="171">
        <f>S50-H50</f>
        <v>7763.63</v>
      </c>
      <c r="H52" s="161"/>
      <c r="K52" t="s">
        <v>713</v>
      </c>
      <c r="L52" s="191" t="s">
        <v>712</v>
      </c>
      <c r="M52" s="191"/>
      <c r="N52" s="191"/>
      <c r="O52" s="191" t="s">
        <v>430</v>
      </c>
      <c r="P52" s="191"/>
      <c r="Q52" s="191"/>
      <c r="R52" s="191"/>
      <c r="S52" s="129">
        <v>-232.4</v>
      </c>
      <c r="T52" s="130" t="s">
        <v>694</v>
      </c>
      <c r="U52" s="131"/>
      <c r="V52" s="127"/>
      <c r="W52" s="127"/>
      <c r="X52" s="127"/>
    </row>
    <row r="53" spans="1:24" ht="15" x14ac:dyDescent="0.25">
      <c r="E53" s="98" t="s">
        <v>780</v>
      </c>
      <c r="H53" s="161"/>
      <c r="K53" t="s">
        <v>713</v>
      </c>
      <c r="L53" s="191" t="s">
        <v>714</v>
      </c>
      <c r="M53" s="191"/>
      <c r="N53" s="191"/>
      <c r="O53" s="191" t="s">
        <v>637</v>
      </c>
      <c r="P53" s="191"/>
      <c r="Q53" s="191"/>
      <c r="R53" s="191"/>
      <c r="S53" s="129">
        <v>-58.17</v>
      </c>
      <c r="T53" s="130"/>
      <c r="U53" s="131"/>
      <c r="V53" s="132"/>
      <c r="W53" s="127"/>
      <c r="X53" s="127"/>
    </row>
    <row r="54" spans="1:24" ht="15" x14ac:dyDescent="0.25">
      <c r="K54" t="s">
        <v>713</v>
      </c>
      <c r="L54" s="191" t="s">
        <v>718</v>
      </c>
      <c r="M54" s="191"/>
      <c r="N54" s="191"/>
      <c r="O54" s="191" t="s">
        <v>281</v>
      </c>
      <c r="P54" s="191"/>
      <c r="Q54" s="191"/>
      <c r="R54" s="191"/>
      <c r="S54" s="132">
        <v>-145.76</v>
      </c>
      <c r="T54" s="130"/>
      <c r="U54" s="131"/>
      <c r="V54" s="127"/>
      <c r="W54" s="127"/>
      <c r="X54" s="127"/>
    </row>
    <row r="55" spans="1:24" ht="15" x14ac:dyDescent="0.25">
      <c r="A55" s="32"/>
      <c r="K55" t="s">
        <v>713</v>
      </c>
      <c r="L55" s="191" t="s">
        <v>718</v>
      </c>
      <c r="M55" s="191"/>
      <c r="N55" s="191"/>
      <c r="O55" s="191" t="s">
        <v>638</v>
      </c>
      <c r="P55" s="191"/>
      <c r="Q55" s="191"/>
      <c r="R55" s="191"/>
      <c r="S55" s="132">
        <v>-270.63</v>
      </c>
      <c r="T55" s="127"/>
      <c r="U55" s="127"/>
      <c r="V55" s="127"/>
      <c r="W55" s="127"/>
      <c r="X55" s="127"/>
    </row>
    <row r="56" spans="1:24" ht="15" x14ac:dyDescent="0.25">
      <c r="A56" s="32"/>
      <c r="L56" s="127"/>
      <c r="M56" s="127"/>
      <c r="N56" s="127"/>
      <c r="O56" s="127"/>
      <c r="P56" s="127"/>
      <c r="Q56" s="127"/>
      <c r="R56" s="127"/>
      <c r="S56" s="132"/>
      <c r="T56" s="127"/>
      <c r="U56" s="127"/>
      <c r="V56" s="127"/>
      <c r="W56" s="127"/>
      <c r="X56" s="127"/>
    </row>
    <row r="57" spans="1:24" ht="15" x14ac:dyDescent="0.25">
      <c r="A57" s="31"/>
      <c r="L57" s="127"/>
      <c r="M57" s="127"/>
      <c r="N57" s="127"/>
      <c r="O57" s="127"/>
      <c r="P57" s="192" t="s">
        <v>770</v>
      </c>
      <c r="Q57" s="192"/>
      <c r="R57" s="192"/>
      <c r="S57" s="127">
        <v>158.35</v>
      </c>
      <c r="T57" s="127"/>
      <c r="U57" s="127"/>
      <c r="V57" s="127"/>
      <c r="W57" s="127"/>
      <c r="X57" s="127"/>
    </row>
    <row r="58" spans="1:24" ht="15" x14ac:dyDescent="0.25">
      <c r="A58" s="31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</row>
    <row r="59" spans="1:24" ht="15.6" x14ac:dyDescent="0.3">
      <c r="F59" s="49"/>
      <c r="L59" s="127"/>
      <c r="M59" s="127"/>
      <c r="N59" s="127"/>
      <c r="O59" s="127"/>
      <c r="P59" s="127"/>
      <c r="Q59" s="127" t="s">
        <v>56</v>
      </c>
      <c r="R59" s="127"/>
      <c r="S59" s="126">
        <f>SUM(S50:S57)</f>
        <v>8724.1400000000012</v>
      </c>
      <c r="T59" s="127"/>
      <c r="U59" s="127"/>
      <c r="V59" s="127"/>
      <c r="W59" s="127"/>
      <c r="X59" s="127"/>
    </row>
    <row r="60" spans="1:24" ht="15.6" x14ac:dyDescent="0.3">
      <c r="F60" s="49"/>
      <c r="L60" s="127"/>
      <c r="M60" s="127"/>
      <c r="N60" s="127"/>
      <c r="O60" s="127"/>
      <c r="P60" s="127"/>
      <c r="Q60" s="127"/>
      <c r="R60" s="127"/>
      <c r="S60" s="126">
        <v>26959.85</v>
      </c>
      <c r="T60" s="127" t="s">
        <v>773</v>
      </c>
      <c r="U60" s="127"/>
      <c r="V60" s="127"/>
      <c r="W60" s="127"/>
      <c r="X60" s="127"/>
    </row>
    <row r="61" spans="1:24" ht="15.6" x14ac:dyDescent="0.3">
      <c r="F61" s="49"/>
      <c r="L61" s="127"/>
      <c r="M61" s="127"/>
      <c r="N61" s="127"/>
      <c r="O61" s="127"/>
      <c r="P61" s="127"/>
      <c r="Q61" s="127"/>
      <c r="R61" s="127"/>
      <c r="S61" s="126">
        <v>0</v>
      </c>
      <c r="T61" s="127" t="s">
        <v>775</v>
      </c>
      <c r="U61" s="127"/>
      <c r="V61" s="127"/>
      <c r="W61" s="127"/>
      <c r="X61" s="127"/>
    </row>
    <row r="62" spans="1:24" ht="15.6" x14ac:dyDescent="0.3">
      <c r="F62" s="49"/>
      <c r="L62" s="127"/>
      <c r="M62" s="127"/>
      <c r="N62" s="127"/>
      <c r="O62" s="127"/>
      <c r="P62" s="127"/>
      <c r="Q62" s="127"/>
      <c r="R62" s="127"/>
      <c r="S62" s="126"/>
      <c r="T62" s="127"/>
      <c r="U62" s="127"/>
      <c r="V62" s="127"/>
      <c r="W62" s="127"/>
      <c r="X62" s="127"/>
    </row>
    <row r="63" spans="1:24" ht="15" x14ac:dyDescent="0.25">
      <c r="F63" s="49"/>
      <c r="L63" s="127"/>
      <c r="M63" s="127"/>
      <c r="N63" s="127"/>
      <c r="O63" s="127"/>
      <c r="P63" s="135" t="s">
        <v>647</v>
      </c>
      <c r="Q63" s="135"/>
      <c r="R63" s="127"/>
      <c r="S63" s="133">
        <v>94.87</v>
      </c>
      <c r="T63" s="127"/>
      <c r="U63" s="127"/>
      <c r="V63" s="127"/>
      <c r="W63" s="127"/>
      <c r="X63" s="127"/>
    </row>
    <row r="64" spans="1:24" ht="15" x14ac:dyDescent="0.25">
      <c r="L64" s="127"/>
      <c r="M64" s="127"/>
      <c r="N64" s="127"/>
      <c r="O64" s="127"/>
      <c r="P64" s="135" t="s">
        <v>648</v>
      </c>
      <c r="Q64" s="135"/>
      <c r="R64" s="127"/>
      <c r="S64" s="127">
        <v>7.45</v>
      </c>
      <c r="T64" s="127"/>
      <c r="U64" s="127"/>
      <c r="V64" s="127"/>
      <c r="W64" s="127"/>
      <c r="X64" s="127"/>
    </row>
    <row r="65" spans="12:24" ht="15" x14ac:dyDescent="0.25">
      <c r="L65" s="127"/>
      <c r="M65" s="127"/>
      <c r="N65" s="127"/>
      <c r="O65" s="127"/>
      <c r="P65" s="135" t="s">
        <v>649</v>
      </c>
      <c r="Q65" s="135"/>
      <c r="R65" s="134"/>
      <c r="S65" s="127">
        <v>25.55</v>
      </c>
      <c r="T65" s="127"/>
      <c r="U65" s="127"/>
      <c r="V65" s="127"/>
      <c r="W65" s="127"/>
      <c r="X65" s="127"/>
    </row>
    <row r="66" spans="12:24" ht="15" x14ac:dyDescent="0.25">
      <c r="L66" s="127"/>
      <c r="M66" s="127"/>
      <c r="N66" s="127"/>
      <c r="O66" s="127"/>
      <c r="P66" s="135" t="s">
        <v>650</v>
      </c>
      <c r="Q66" s="135"/>
      <c r="R66" s="127"/>
      <c r="S66" s="127">
        <v>132.56</v>
      </c>
      <c r="T66" s="127"/>
      <c r="U66" s="127"/>
      <c r="V66" s="170">
        <f>SUM(S63:S66)</f>
        <v>260.43</v>
      </c>
      <c r="W66" s="127"/>
      <c r="X66" s="127"/>
    </row>
    <row r="67" spans="12:24" ht="15.6" x14ac:dyDescent="0.3">
      <c r="L67" s="127"/>
      <c r="M67" s="127"/>
      <c r="N67" s="127"/>
      <c r="O67" s="127"/>
      <c r="P67" s="127"/>
      <c r="Q67" s="127"/>
      <c r="R67" s="127"/>
      <c r="S67" s="126">
        <f>SUM(S59:S66)</f>
        <v>35944.42</v>
      </c>
      <c r="T67" s="127"/>
      <c r="U67" s="127"/>
      <c r="V67" s="127"/>
      <c r="W67" s="127"/>
      <c r="X67" s="127"/>
    </row>
    <row r="68" spans="12:24" ht="15" x14ac:dyDescent="0.25"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</row>
    <row r="69" spans="12:24" ht="15" x14ac:dyDescent="0.25">
      <c r="L69" s="127"/>
      <c r="M69" s="127"/>
      <c r="N69" s="127"/>
      <c r="O69" s="127"/>
      <c r="P69" s="191"/>
      <c r="Q69" s="191"/>
      <c r="R69" s="191"/>
      <c r="S69" s="129">
        <v>100</v>
      </c>
      <c r="T69" s="127" t="s">
        <v>651</v>
      </c>
      <c r="U69" s="127"/>
      <c r="V69" s="127"/>
      <c r="W69" s="127"/>
      <c r="X69" s="127"/>
    </row>
    <row r="70" spans="12:24" ht="15" x14ac:dyDescent="0.25">
      <c r="L70" s="127"/>
      <c r="M70" s="127"/>
      <c r="N70" s="127"/>
      <c r="O70" s="127"/>
      <c r="P70" s="127"/>
      <c r="Q70" s="127" t="s">
        <v>330</v>
      </c>
      <c r="R70" s="134"/>
      <c r="S70" s="129">
        <v>0</v>
      </c>
      <c r="T70" s="127"/>
      <c r="U70" s="127"/>
      <c r="V70" s="127"/>
      <c r="W70" s="127"/>
      <c r="X70" s="127"/>
    </row>
    <row r="71" spans="12:24" ht="15" x14ac:dyDescent="0.25"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</row>
    <row r="72" spans="12:24" ht="15.6" x14ac:dyDescent="0.3">
      <c r="L72" s="127"/>
      <c r="M72" s="127"/>
      <c r="N72" s="127"/>
      <c r="O72" s="127"/>
      <c r="P72" s="127"/>
      <c r="Q72" s="127"/>
      <c r="R72" s="127"/>
      <c r="S72" s="126">
        <f>SUM(S67:S71)</f>
        <v>36044.42</v>
      </c>
      <c r="T72" s="127" t="s">
        <v>776</v>
      </c>
      <c r="U72" s="127"/>
      <c r="V72" s="127"/>
      <c r="W72" s="127"/>
      <c r="X72" s="127"/>
    </row>
    <row r="73" spans="12:24" x14ac:dyDescent="0.25">
      <c r="P73" s="57"/>
      <c r="Q73" s="57"/>
      <c r="R73" s="57"/>
      <c r="S73" s="57"/>
    </row>
    <row r="74" spans="12:24" x14ac:dyDescent="0.25">
      <c r="P74" s="57"/>
      <c r="Q74" s="57"/>
      <c r="R74" s="57"/>
      <c r="S74" s="57"/>
    </row>
    <row r="75" spans="12:24" x14ac:dyDescent="0.25">
      <c r="P75" s="57"/>
      <c r="Q75" s="57"/>
      <c r="R75" s="57"/>
      <c r="S75" s="57"/>
    </row>
    <row r="76" spans="12:24" x14ac:dyDescent="0.25">
      <c r="P76" s="57"/>
      <c r="Q76" s="57"/>
      <c r="R76" s="57"/>
      <c r="S76" s="57"/>
    </row>
    <row r="77" spans="12:24" x14ac:dyDescent="0.25">
      <c r="P77" s="57"/>
      <c r="Q77" s="57"/>
      <c r="R77" s="57"/>
      <c r="S77" s="57"/>
    </row>
    <row r="78" spans="12:24" x14ac:dyDescent="0.25">
      <c r="P78" s="57"/>
      <c r="Q78" s="57"/>
      <c r="R78" s="57"/>
      <c r="S78" s="57"/>
    </row>
    <row r="79" spans="12:24" x14ac:dyDescent="0.25">
      <c r="P79" s="57"/>
      <c r="Q79" s="57"/>
      <c r="R79" s="57"/>
      <c r="S79" s="57"/>
    </row>
    <row r="80" spans="12:24" x14ac:dyDescent="0.25">
      <c r="P80" s="57"/>
      <c r="Q80" s="57"/>
      <c r="R80" s="57"/>
      <c r="S80" s="57"/>
    </row>
    <row r="81" spans="16:19" x14ac:dyDescent="0.25">
      <c r="P81" s="57"/>
      <c r="Q81" s="57"/>
      <c r="R81" s="57"/>
      <c r="S81" s="57"/>
    </row>
    <row r="82" spans="16:19" x14ac:dyDescent="0.25">
      <c r="P82" s="57"/>
      <c r="Q82" s="57"/>
      <c r="R82" s="57"/>
      <c r="S82" s="57"/>
    </row>
    <row r="83" spans="16:19" x14ac:dyDescent="0.25">
      <c r="P83" s="57"/>
      <c r="Q83" s="57"/>
      <c r="R83" s="57"/>
      <c r="S83" s="57"/>
    </row>
    <row r="84" spans="16:19" x14ac:dyDescent="0.25">
      <c r="P84" s="57"/>
      <c r="Q84" s="57"/>
      <c r="R84" s="57"/>
      <c r="S84" s="57"/>
    </row>
    <row r="85" spans="16:19" x14ac:dyDescent="0.25">
      <c r="P85" s="57"/>
      <c r="Q85" s="57"/>
      <c r="R85" s="57"/>
      <c r="S85" s="57"/>
    </row>
    <row r="86" spans="16:19" x14ac:dyDescent="0.25">
      <c r="P86" s="57"/>
      <c r="Q86" s="57"/>
      <c r="R86" s="57"/>
      <c r="S86" s="57"/>
    </row>
    <row r="87" spans="16:19" x14ac:dyDescent="0.25">
      <c r="P87" s="57"/>
      <c r="Q87" s="57"/>
      <c r="R87" s="57"/>
      <c r="S87" s="57"/>
    </row>
    <row r="88" spans="16:19" x14ac:dyDescent="0.25">
      <c r="P88" s="57"/>
      <c r="Q88" s="57"/>
      <c r="R88" s="57"/>
      <c r="S88" s="57"/>
    </row>
    <row r="89" spans="16:19" x14ac:dyDescent="0.25">
      <c r="P89" s="57"/>
      <c r="Q89" s="57"/>
      <c r="R89" s="57"/>
      <c r="S89" s="57"/>
    </row>
    <row r="90" spans="16:19" x14ac:dyDescent="0.25">
      <c r="P90" s="57"/>
      <c r="Q90" s="57"/>
      <c r="R90" s="57"/>
      <c r="S90" s="57"/>
    </row>
    <row r="91" spans="16:19" x14ac:dyDescent="0.25">
      <c r="P91" s="57"/>
      <c r="Q91" s="57"/>
      <c r="R91" s="57"/>
      <c r="S91" s="57"/>
    </row>
    <row r="92" spans="16:19" x14ac:dyDescent="0.25">
      <c r="P92" s="57"/>
      <c r="Q92" s="57"/>
      <c r="R92" s="57"/>
      <c r="S92" s="57"/>
    </row>
    <row r="93" spans="16:19" x14ac:dyDescent="0.25">
      <c r="P93" s="57"/>
      <c r="Q93" s="57"/>
      <c r="R93" s="57"/>
      <c r="S93" s="57"/>
    </row>
    <row r="94" spans="16:19" x14ac:dyDescent="0.25">
      <c r="P94" s="57"/>
      <c r="Q94" s="57"/>
      <c r="R94" s="57"/>
      <c r="S94" s="57"/>
    </row>
    <row r="95" spans="16:19" x14ac:dyDescent="0.25">
      <c r="P95" s="57"/>
      <c r="Q95" s="57"/>
      <c r="R95" s="57"/>
      <c r="S95" s="57"/>
    </row>
    <row r="96" spans="16:19" x14ac:dyDescent="0.25">
      <c r="P96" s="57"/>
      <c r="Q96" s="57"/>
      <c r="R96" s="57"/>
      <c r="S96" s="57"/>
    </row>
    <row r="97" spans="16:19" x14ac:dyDescent="0.25">
      <c r="P97" s="57"/>
      <c r="Q97" s="57"/>
      <c r="R97" s="57"/>
      <c r="S97" s="57"/>
    </row>
    <row r="98" spans="16:19" x14ac:dyDescent="0.25">
      <c r="P98" s="57"/>
      <c r="Q98" s="57"/>
      <c r="R98" s="57"/>
      <c r="S98" s="57"/>
    </row>
    <row r="99" spans="16:19" x14ac:dyDescent="0.25">
      <c r="P99" s="57"/>
      <c r="Q99" s="57"/>
      <c r="R99" s="57"/>
      <c r="S99" s="57"/>
    </row>
    <row r="100" spans="16:19" x14ac:dyDescent="0.25">
      <c r="P100" s="57"/>
      <c r="Q100" s="57"/>
      <c r="R100" s="57"/>
      <c r="S100" s="57"/>
    </row>
    <row r="101" spans="16:19" x14ac:dyDescent="0.25">
      <c r="P101" s="57"/>
      <c r="Q101" s="57"/>
      <c r="R101" s="57"/>
      <c r="S101" s="57"/>
    </row>
    <row r="102" spans="16:19" x14ac:dyDescent="0.25">
      <c r="P102" s="57"/>
      <c r="Q102" s="57"/>
      <c r="R102" s="57"/>
      <c r="S102" s="57"/>
    </row>
    <row r="103" spans="16:19" x14ac:dyDescent="0.25">
      <c r="P103" s="57"/>
      <c r="Q103" s="57"/>
      <c r="R103" s="57"/>
      <c r="S103" s="57"/>
    </row>
    <row r="104" spans="16:19" x14ac:dyDescent="0.25">
      <c r="P104" s="57"/>
      <c r="Q104" s="57"/>
      <c r="R104" s="57"/>
      <c r="S104" s="57"/>
    </row>
    <row r="105" spans="16:19" x14ac:dyDescent="0.25">
      <c r="P105" s="57"/>
      <c r="Q105" s="57"/>
      <c r="R105" s="57"/>
      <c r="S105" s="57"/>
    </row>
    <row r="106" spans="16:19" x14ac:dyDescent="0.25">
      <c r="P106" s="57"/>
      <c r="Q106" s="57"/>
      <c r="R106" s="57"/>
      <c r="S106" s="57"/>
    </row>
    <row r="107" spans="16:19" x14ac:dyDescent="0.25">
      <c r="P107" s="57"/>
      <c r="Q107" s="57"/>
      <c r="R107" s="57"/>
      <c r="S107" s="57"/>
    </row>
    <row r="108" spans="16:19" x14ac:dyDescent="0.25">
      <c r="P108" s="57"/>
      <c r="Q108" s="57"/>
      <c r="R108" s="57"/>
      <c r="S108" s="57"/>
    </row>
    <row r="109" spans="16:19" x14ac:dyDescent="0.25">
      <c r="P109" s="57"/>
      <c r="Q109" s="57"/>
      <c r="R109" s="57"/>
      <c r="S109" s="57"/>
    </row>
    <row r="110" spans="16:19" x14ac:dyDescent="0.25">
      <c r="P110" s="57"/>
      <c r="Q110" s="57"/>
      <c r="R110" s="57"/>
      <c r="S110" s="57"/>
    </row>
    <row r="111" spans="16:19" x14ac:dyDescent="0.25">
      <c r="P111" s="57"/>
      <c r="Q111" s="57"/>
      <c r="R111" s="57"/>
      <c r="S111" s="57"/>
    </row>
    <row r="112" spans="16:19" x14ac:dyDescent="0.25">
      <c r="P112" s="57"/>
      <c r="Q112" s="57"/>
      <c r="R112" s="57"/>
      <c r="S112" s="57"/>
    </row>
    <row r="113" spans="16:19" x14ac:dyDescent="0.25">
      <c r="P113" s="57"/>
      <c r="Q113" s="57"/>
      <c r="R113" s="57"/>
      <c r="S113" s="57"/>
    </row>
    <row r="114" spans="16:19" x14ac:dyDescent="0.25">
      <c r="P114" s="57"/>
      <c r="Q114" s="57"/>
      <c r="R114" s="57"/>
      <c r="S114" s="57"/>
    </row>
    <row r="115" spans="16:19" x14ac:dyDescent="0.25">
      <c r="P115" s="57"/>
      <c r="Q115" s="57"/>
      <c r="R115" s="57"/>
      <c r="S115" s="57"/>
    </row>
    <row r="116" spans="16:19" x14ac:dyDescent="0.25">
      <c r="P116" s="57"/>
      <c r="Q116" s="57"/>
      <c r="R116" s="57"/>
      <c r="S116" s="57"/>
    </row>
    <row r="117" spans="16:19" x14ac:dyDescent="0.25">
      <c r="P117" s="57"/>
      <c r="Q117" s="57"/>
      <c r="R117" s="57"/>
      <c r="S117" s="57"/>
    </row>
    <row r="118" spans="16:19" x14ac:dyDescent="0.25">
      <c r="P118" s="57"/>
      <c r="Q118" s="57"/>
      <c r="R118" s="57"/>
      <c r="S118" s="57"/>
    </row>
    <row r="119" spans="16:19" x14ac:dyDescent="0.25">
      <c r="P119" s="57"/>
      <c r="Q119" s="57"/>
      <c r="R119" s="57"/>
      <c r="S119" s="57"/>
    </row>
    <row r="120" spans="16:19" x14ac:dyDescent="0.25">
      <c r="P120" s="57"/>
      <c r="Q120" s="57"/>
      <c r="R120" s="57"/>
      <c r="S120" s="57"/>
    </row>
    <row r="121" spans="16:19" x14ac:dyDescent="0.25">
      <c r="P121" s="57"/>
      <c r="Q121" s="57"/>
      <c r="R121" s="57"/>
      <c r="S121" s="57"/>
    </row>
    <row r="122" spans="16:19" x14ac:dyDescent="0.25">
      <c r="P122" s="57"/>
      <c r="Q122" s="57"/>
      <c r="R122" s="57"/>
      <c r="S122" s="57"/>
    </row>
    <row r="123" spans="16:19" x14ac:dyDescent="0.25">
      <c r="P123" s="57"/>
      <c r="Q123" s="57"/>
      <c r="R123" s="57"/>
      <c r="S123" s="57"/>
    </row>
    <row r="124" spans="16:19" x14ac:dyDescent="0.25">
      <c r="P124" s="57"/>
      <c r="Q124" s="57"/>
      <c r="R124" s="57"/>
      <c r="S124" s="57"/>
    </row>
    <row r="125" spans="16:19" x14ac:dyDescent="0.25">
      <c r="P125" s="57"/>
      <c r="Q125" s="57"/>
      <c r="R125" s="57"/>
      <c r="S125" s="57"/>
    </row>
    <row r="126" spans="16:19" x14ac:dyDescent="0.25">
      <c r="P126" s="57"/>
      <c r="Q126" s="57"/>
      <c r="R126" s="57"/>
      <c r="S126" s="57"/>
    </row>
    <row r="127" spans="16:19" x14ac:dyDescent="0.25">
      <c r="P127" s="57"/>
      <c r="Q127" s="57"/>
      <c r="R127" s="57"/>
      <c r="S127" s="57"/>
    </row>
    <row r="128" spans="16:19" x14ac:dyDescent="0.25">
      <c r="P128" s="57"/>
      <c r="Q128" s="57"/>
      <c r="R128" s="57"/>
      <c r="S128" s="57"/>
    </row>
    <row r="129" spans="16:19" x14ac:dyDescent="0.25">
      <c r="P129" s="57"/>
      <c r="Q129" s="57"/>
      <c r="R129" s="57"/>
      <c r="S129" s="57"/>
    </row>
    <row r="130" spans="16:19" x14ac:dyDescent="0.25">
      <c r="P130" s="57"/>
      <c r="Q130" s="57"/>
      <c r="R130" s="57"/>
      <c r="S130" s="57"/>
    </row>
    <row r="131" spans="16:19" x14ac:dyDescent="0.25">
      <c r="P131" s="57"/>
      <c r="Q131" s="57"/>
      <c r="R131" s="57"/>
      <c r="S131" s="57"/>
    </row>
    <row r="132" spans="16:19" x14ac:dyDescent="0.25">
      <c r="P132" s="57"/>
      <c r="Q132" s="57"/>
      <c r="R132" s="57"/>
      <c r="S132" s="57"/>
    </row>
    <row r="133" spans="16:19" x14ac:dyDescent="0.25">
      <c r="P133" s="57"/>
      <c r="Q133" s="57"/>
      <c r="R133" s="57"/>
      <c r="S133" s="57"/>
    </row>
    <row r="134" spans="16:19" x14ac:dyDescent="0.25">
      <c r="P134" s="57"/>
      <c r="Q134" s="57"/>
      <c r="R134" s="57"/>
      <c r="S134" s="57"/>
    </row>
    <row r="135" spans="16:19" x14ac:dyDescent="0.25">
      <c r="P135" s="57"/>
      <c r="Q135" s="57"/>
      <c r="R135" s="57"/>
      <c r="S135" s="57"/>
    </row>
    <row r="136" spans="16:19" x14ac:dyDescent="0.25">
      <c r="P136" s="57"/>
      <c r="Q136" s="57"/>
      <c r="R136" s="57"/>
      <c r="S136" s="57"/>
    </row>
    <row r="137" spans="16:19" x14ac:dyDescent="0.25">
      <c r="P137" s="57"/>
      <c r="Q137" s="57"/>
      <c r="R137" s="57"/>
      <c r="S137" s="57"/>
    </row>
    <row r="138" spans="16:19" x14ac:dyDescent="0.25">
      <c r="P138" s="57"/>
      <c r="Q138" s="57"/>
      <c r="R138" s="57"/>
      <c r="S138" s="57"/>
    </row>
    <row r="139" spans="16:19" x14ac:dyDescent="0.25">
      <c r="P139" s="57"/>
      <c r="Q139" s="57"/>
      <c r="R139" s="57"/>
      <c r="S139" s="57"/>
    </row>
    <row r="140" spans="16:19" x14ac:dyDescent="0.25">
      <c r="P140" s="57"/>
      <c r="Q140" s="57"/>
      <c r="R140" s="57"/>
      <c r="S140" s="57"/>
    </row>
    <row r="141" spans="16:19" x14ac:dyDescent="0.25">
      <c r="P141" s="57"/>
      <c r="Q141" s="57"/>
      <c r="R141" s="57"/>
      <c r="S141" s="57"/>
    </row>
  </sheetData>
  <autoFilter ref="A1:A141" xr:uid="{00000000-0009-0000-0000-000002000000}"/>
  <mergeCells count="12">
    <mergeCell ref="A1:S2"/>
    <mergeCell ref="T4:U4"/>
    <mergeCell ref="L52:N52"/>
    <mergeCell ref="O52:R52"/>
    <mergeCell ref="P69:R69"/>
    <mergeCell ref="L53:N53"/>
    <mergeCell ref="O53:R53"/>
    <mergeCell ref="L54:N54"/>
    <mergeCell ref="O54:R54"/>
    <mergeCell ref="L55:N55"/>
    <mergeCell ref="O55:R55"/>
    <mergeCell ref="P57:R57"/>
  </mergeCells>
  <pageMargins left="0.25" right="0.25" top="0.75" bottom="0.75" header="0.3" footer="0.3"/>
  <pageSetup paperSize="5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Z135"/>
  <sheetViews>
    <sheetView zoomScale="90" zoomScaleNormal="90" workbookViewId="0">
      <pane ySplit="4" topLeftCell="A20" activePane="bottomLeft" state="frozen"/>
      <selection pane="bottomLeft" activeCell="F5" sqref="F5"/>
    </sheetView>
  </sheetViews>
  <sheetFormatPr defaultRowHeight="13.2" x14ac:dyDescent="0.25"/>
  <cols>
    <col min="1" max="1" width="10.21875" style="5" bestFit="1" customWidth="1"/>
    <col min="2" max="2" width="6.6640625" style="29" customWidth="1"/>
    <col min="3" max="3" width="11" style="29" customWidth="1"/>
    <col min="4" max="4" width="10.109375" style="72" customWidth="1"/>
    <col min="5" max="5" width="14.88671875" style="55" customWidth="1"/>
    <col min="6" max="6" width="8.88671875" style="26" customWidth="1"/>
    <col min="7" max="8" width="9.6640625" bestFit="1" customWidth="1"/>
    <col min="9" max="9" width="8.21875" bestFit="1" customWidth="1"/>
    <col min="10" max="10" width="8.21875" customWidth="1"/>
    <col min="11" max="12" width="8.33203125" customWidth="1"/>
    <col min="13" max="13" width="7.109375" customWidth="1"/>
    <col min="14" max="14" width="8.21875" bestFit="1" customWidth="1"/>
    <col min="15" max="15" width="8.109375" customWidth="1"/>
    <col min="16" max="16" width="7" customWidth="1"/>
    <col min="17" max="17" width="9.6640625" customWidth="1"/>
    <col min="18" max="18" width="13.6640625" customWidth="1"/>
    <col min="19" max="19" width="10.109375" customWidth="1"/>
    <col min="20" max="20" width="5.33203125" customWidth="1"/>
    <col min="21" max="21" width="14" bestFit="1" customWidth="1"/>
    <col min="22" max="23" width="8.33203125" customWidth="1"/>
    <col min="24" max="24" width="9.6640625" bestFit="1" customWidth="1"/>
  </cols>
  <sheetData>
    <row r="1" spans="1:26" x14ac:dyDescent="0.25">
      <c r="A1" s="197" t="s">
        <v>692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56"/>
      <c r="T1" s="56"/>
    </row>
    <row r="2" spans="1:26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57"/>
      <c r="T2" s="57"/>
    </row>
    <row r="3" spans="1:26" x14ac:dyDescent="0.25">
      <c r="A3" s="33"/>
      <c r="B3" s="58"/>
      <c r="C3" s="58"/>
      <c r="D3" s="70"/>
      <c r="E3" s="59"/>
      <c r="F3" s="60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6" ht="31.2" x14ac:dyDescent="0.25">
      <c r="A4" s="61" t="s">
        <v>10</v>
      </c>
      <c r="B4" s="62" t="s">
        <v>11</v>
      </c>
      <c r="C4" s="71" t="s">
        <v>585</v>
      </c>
      <c r="D4" s="71" t="s">
        <v>208</v>
      </c>
      <c r="E4" s="63" t="s">
        <v>1</v>
      </c>
      <c r="F4" s="64" t="s">
        <v>378</v>
      </c>
      <c r="G4" s="63" t="s">
        <v>459</v>
      </c>
      <c r="H4" s="61" t="s">
        <v>461</v>
      </c>
      <c r="I4" s="63" t="s">
        <v>13</v>
      </c>
      <c r="J4" s="63" t="s">
        <v>4</v>
      </c>
      <c r="K4" s="61" t="s">
        <v>460</v>
      </c>
      <c r="L4" s="63" t="s">
        <v>634</v>
      </c>
      <c r="M4" s="63" t="s">
        <v>14</v>
      </c>
      <c r="N4" s="61" t="s">
        <v>67</v>
      </c>
      <c r="O4" s="63" t="s">
        <v>457</v>
      </c>
      <c r="P4" s="63" t="s">
        <v>281</v>
      </c>
      <c r="Q4" s="63" t="s">
        <v>458</v>
      </c>
      <c r="R4" s="61" t="s">
        <v>6</v>
      </c>
      <c r="S4" s="193" t="s">
        <v>435</v>
      </c>
      <c r="T4" s="193"/>
    </row>
    <row r="5" spans="1:26" ht="27.75" customHeight="1" x14ac:dyDescent="0.25">
      <c r="A5" s="108">
        <v>181048</v>
      </c>
      <c r="B5" s="58" t="s">
        <v>180</v>
      </c>
      <c r="C5" s="115" t="s">
        <v>586</v>
      </c>
      <c r="D5" s="70" t="s">
        <v>629</v>
      </c>
      <c r="E5" s="59" t="s">
        <v>630</v>
      </c>
      <c r="F5" s="173">
        <v>44881</v>
      </c>
      <c r="G5" s="82">
        <v>257.52</v>
      </c>
      <c r="H5" s="82">
        <v>0</v>
      </c>
      <c r="I5" s="82">
        <v>0</v>
      </c>
      <c r="J5" s="82">
        <v>0</v>
      </c>
      <c r="K5" s="82">
        <v>0</v>
      </c>
      <c r="L5" s="82"/>
      <c r="M5" s="82">
        <v>0</v>
      </c>
      <c r="N5" s="82">
        <v>6.7</v>
      </c>
      <c r="O5" s="82">
        <v>13.9</v>
      </c>
      <c r="P5" s="82">
        <v>1.1000000000000001</v>
      </c>
      <c r="Q5" s="82">
        <v>20.78</v>
      </c>
      <c r="R5" s="82">
        <f>SUM(G5:Q5)</f>
        <v>300</v>
      </c>
      <c r="S5" s="57" t="s">
        <v>581</v>
      </c>
      <c r="T5" s="112">
        <v>2947</v>
      </c>
      <c r="U5" s="7">
        <v>42.48</v>
      </c>
      <c r="V5" s="57" t="s">
        <v>619</v>
      </c>
      <c r="X5" s="112">
        <v>2945</v>
      </c>
      <c r="Y5" s="7">
        <v>257.52</v>
      </c>
      <c r="Z5" s="113">
        <f>SUM(U5,Y5)</f>
        <v>300</v>
      </c>
    </row>
    <row r="6" spans="1:26" ht="18.75" customHeight="1" x14ac:dyDescent="0.25">
      <c r="A6" s="108" t="s">
        <v>631</v>
      </c>
      <c r="B6" s="58" t="s">
        <v>544</v>
      </c>
      <c r="C6" s="58" t="s">
        <v>592</v>
      </c>
      <c r="D6" s="59" t="s">
        <v>627</v>
      </c>
      <c r="E6" s="59" t="s">
        <v>632</v>
      </c>
      <c r="F6" s="60">
        <v>44897</v>
      </c>
      <c r="G6" s="82">
        <v>117</v>
      </c>
      <c r="H6" s="82">
        <v>75</v>
      </c>
      <c r="I6" s="82">
        <v>10</v>
      </c>
      <c r="J6" s="82">
        <v>20</v>
      </c>
      <c r="K6" s="82">
        <v>40</v>
      </c>
      <c r="L6" s="82"/>
      <c r="M6" s="82">
        <v>4</v>
      </c>
      <c r="N6" s="82">
        <v>7.38</v>
      </c>
      <c r="O6" s="82">
        <v>0</v>
      </c>
      <c r="P6" s="82">
        <v>0</v>
      </c>
      <c r="Q6" s="82">
        <v>0</v>
      </c>
      <c r="R6" s="82">
        <f t="shared" ref="R6:R23" si="0">SUM(G6:Q6)</f>
        <v>273.38</v>
      </c>
      <c r="S6" s="57" t="s">
        <v>633</v>
      </c>
      <c r="T6" s="57"/>
    </row>
    <row r="7" spans="1:26" ht="25.5" customHeight="1" x14ac:dyDescent="0.25">
      <c r="A7" s="108">
        <v>140011</v>
      </c>
      <c r="B7" s="58" t="s">
        <v>639</v>
      </c>
      <c r="C7" s="58" t="s">
        <v>592</v>
      </c>
      <c r="D7" s="59" t="s">
        <v>640</v>
      </c>
      <c r="E7" s="59" t="s">
        <v>641</v>
      </c>
      <c r="F7" s="60">
        <v>44867</v>
      </c>
      <c r="G7" s="82">
        <v>216</v>
      </c>
      <c r="H7" s="82">
        <v>100</v>
      </c>
      <c r="I7" s="82">
        <v>10</v>
      </c>
      <c r="J7" s="82">
        <v>30</v>
      </c>
      <c r="K7" s="82">
        <v>60</v>
      </c>
      <c r="L7" s="82">
        <v>0</v>
      </c>
      <c r="M7" s="82">
        <v>4</v>
      </c>
      <c r="N7" s="82">
        <v>7</v>
      </c>
      <c r="O7" s="82">
        <v>0</v>
      </c>
      <c r="P7" s="82">
        <v>0</v>
      </c>
      <c r="Q7" s="82">
        <v>0</v>
      </c>
      <c r="R7" s="82">
        <f t="shared" si="0"/>
        <v>427</v>
      </c>
      <c r="S7" s="81" t="s">
        <v>642</v>
      </c>
      <c r="T7" s="57"/>
    </row>
    <row r="8" spans="1:26" ht="27.15" customHeight="1" x14ac:dyDescent="0.25">
      <c r="A8" s="108" t="s">
        <v>348</v>
      </c>
      <c r="B8" s="58" t="s">
        <v>478</v>
      </c>
      <c r="C8" s="58" t="s">
        <v>592</v>
      </c>
      <c r="D8" s="59" t="s">
        <v>640</v>
      </c>
      <c r="E8" s="59" t="s">
        <v>643</v>
      </c>
      <c r="F8" s="60">
        <v>44970</v>
      </c>
      <c r="G8" s="82">
        <v>478.8</v>
      </c>
      <c r="H8" s="82">
        <v>100</v>
      </c>
      <c r="I8" s="82">
        <v>10</v>
      </c>
      <c r="J8" s="82">
        <v>30</v>
      </c>
      <c r="K8" s="82">
        <v>60</v>
      </c>
      <c r="L8" s="82">
        <v>0</v>
      </c>
      <c r="M8" s="82">
        <v>4</v>
      </c>
      <c r="N8" s="82">
        <v>7</v>
      </c>
      <c r="O8" s="82">
        <v>40.14</v>
      </c>
      <c r="P8" s="82">
        <v>10.43</v>
      </c>
      <c r="Q8" s="82">
        <v>34.85</v>
      </c>
      <c r="R8" s="82">
        <f t="shared" si="0"/>
        <v>775.21999999999991</v>
      </c>
      <c r="S8" s="57" t="s">
        <v>644</v>
      </c>
      <c r="T8" s="57"/>
    </row>
    <row r="9" spans="1:26" ht="27.15" customHeight="1" x14ac:dyDescent="0.25">
      <c r="A9" s="108" t="s">
        <v>101</v>
      </c>
      <c r="B9" s="58" t="s">
        <v>76</v>
      </c>
      <c r="C9" s="58" t="s">
        <v>592</v>
      </c>
      <c r="D9" s="59">
        <v>2022</v>
      </c>
      <c r="E9" s="59" t="s">
        <v>653</v>
      </c>
      <c r="F9" s="60">
        <v>44993</v>
      </c>
      <c r="G9" s="82">
        <v>52.2</v>
      </c>
      <c r="H9" s="82">
        <v>50</v>
      </c>
      <c r="I9" s="82">
        <v>10</v>
      </c>
      <c r="J9" s="82">
        <v>10</v>
      </c>
      <c r="K9" s="82">
        <v>20</v>
      </c>
      <c r="L9" s="82">
        <v>10</v>
      </c>
      <c r="M9" s="82">
        <v>4</v>
      </c>
      <c r="N9" s="82">
        <v>8.1300000000000008</v>
      </c>
      <c r="O9" s="82"/>
      <c r="P9" s="82"/>
      <c r="Q9" s="82"/>
      <c r="R9" s="82">
        <f t="shared" si="0"/>
        <v>164.32999999999998</v>
      </c>
      <c r="S9" s="57"/>
      <c r="T9" s="57"/>
      <c r="U9" s="82"/>
      <c r="V9" s="57"/>
      <c r="W9" s="57"/>
      <c r="X9" s="65"/>
      <c r="Y9" s="81"/>
    </row>
    <row r="10" spans="1:26" ht="23.25" customHeight="1" x14ac:dyDescent="0.25">
      <c r="A10" s="108" t="s">
        <v>158</v>
      </c>
      <c r="B10" s="58" t="s">
        <v>167</v>
      </c>
      <c r="C10" s="58" t="s">
        <v>592</v>
      </c>
      <c r="D10" s="59">
        <v>2022</v>
      </c>
      <c r="E10" s="59" t="s">
        <v>652</v>
      </c>
      <c r="F10" s="60">
        <v>44993</v>
      </c>
      <c r="G10" s="82">
        <v>65.099999999999994</v>
      </c>
      <c r="H10" s="82">
        <v>50</v>
      </c>
      <c r="I10" s="82">
        <v>10</v>
      </c>
      <c r="J10" s="82">
        <v>10</v>
      </c>
      <c r="K10" s="82">
        <v>20</v>
      </c>
      <c r="L10" s="82">
        <v>10</v>
      </c>
      <c r="M10" s="82">
        <v>4</v>
      </c>
      <c r="N10" s="82">
        <v>8.1300000000000008</v>
      </c>
      <c r="O10" s="82"/>
      <c r="P10" s="82"/>
      <c r="Q10" s="82"/>
      <c r="R10" s="82">
        <f t="shared" si="0"/>
        <v>177.23</v>
      </c>
      <c r="S10" s="81">
        <f>SUM(R9+R10)</f>
        <v>341.55999999999995</v>
      </c>
      <c r="T10" s="57" t="s">
        <v>654</v>
      </c>
      <c r="U10" s="82"/>
      <c r="V10" s="57"/>
      <c r="X10" s="57"/>
      <c r="Y10" s="81"/>
    </row>
    <row r="11" spans="1:26" ht="27.15" customHeight="1" x14ac:dyDescent="0.25">
      <c r="A11" s="108" t="s">
        <v>655</v>
      </c>
      <c r="B11" s="58" t="s">
        <v>194</v>
      </c>
      <c r="C11" s="58" t="s">
        <v>592</v>
      </c>
      <c r="D11" s="59">
        <v>2020</v>
      </c>
      <c r="E11" s="59" t="s">
        <v>656</v>
      </c>
      <c r="F11" s="60">
        <v>45036</v>
      </c>
      <c r="G11" s="82">
        <v>315</v>
      </c>
      <c r="H11" s="82">
        <v>100</v>
      </c>
      <c r="I11" s="82">
        <v>10</v>
      </c>
      <c r="J11" s="82">
        <v>30</v>
      </c>
      <c r="K11" s="82">
        <v>60</v>
      </c>
      <c r="L11" s="82"/>
      <c r="M11" s="82">
        <v>4</v>
      </c>
      <c r="N11" s="82">
        <v>7</v>
      </c>
      <c r="O11" s="82">
        <v>53.52</v>
      </c>
      <c r="P11" s="82">
        <v>26.07</v>
      </c>
      <c r="Q11" s="82">
        <v>34.85</v>
      </c>
      <c r="R11" s="82">
        <f t="shared" si="0"/>
        <v>640.44000000000005</v>
      </c>
      <c r="S11" s="57"/>
      <c r="T11" s="57"/>
    </row>
    <row r="12" spans="1:26" ht="20.399999999999999" customHeight="1" x14ac:dyDescent="0.25">
      <c r="A12" s="108" t="s">
        <v>251</v>
      </c>
      <c r="B12" s="58" t="s">
        <v>657</v>
      </c>
      <c r="C12" s="58" t="s">
        <v>592</v>
      </c>
      <c r="D12" s="59">
        <v>2020</v>
      </c>
      <c r="E12" s="59" t="s">
        <v>477</v>
      </c>
      <c r="F12" s="60">
        <v>45036</v>
      </c>
      <c r="G12" s="82">
        <v>176.4</v>
      </c>
      <c r="H12" s="82">
        <v>100</v>
      </c>
      <c r="I12" s="82">
        <v>10</v>
      </c>
      <c r="J12" s="82">
        <v>30</v>
      </c>
      <c r="K12" s="82">
        <v>60</v>
      </c>
      <c r="L12" s="82"/>
      <c r="M12" s="82">
        <v>4</v>
      </c>
      <c r="N12" s="82">
        <v>7</v>
      </c>
      <c r="O12" s="82">
        <v>40.14</v>
      </c>
      <c r="P12" s="82">
        <v>2.61</v>
      </c>
      <c r="Q12" s="82">
        <v>34.85</v>
      </c>
      <c r="R12" s="82">
        <f t="shared" si="0"/>
        <v>465</v>
      </c>
      <c r="S12" s="81"/>
      <c r="T12" s="57"/>
    </row>
    <row r="13" spans="1:26" ht="25.5" customHeight="1" x14ac:dyDescent="0.25">
      <c r="A13" s="108" t="s">
        <v>658</v>
      </c>
      <c r="B13" s="58" t="s">
        <v>75</v>
      </c>
      <c r="C13" s="58" t="s">
        <v>592</v>
      </c>
      <c r="D13" s="59">
        <v>2022</v>
      </c>
      <c r="E13" s="59" t="s">
        <v>659</v>
      </c>
      <c r="F13" s="60">
        <v>45036</v>
      </c>
      <c r="G13" s="82">
        <v>67.2</v>
      </c>
      <c r="H13" s="82">
        <v>50</v>
      </c>
      <c r="I13" s="82">
        <v>10</v>
      </c>
      <c r="J13" s="82">
        <v>10</v>
      </c>
      <c r="K13" s="82">
        <v>20</v>
      </c>
      <c r="L13" s="82">
        <v>10</v>
      </c>
      <c r="M13" s="82">
        <v>4</v>
      </c>
      <c r="N13" s="82">
        <v>8.1300000000000008</v>
      </c>
      <c r="O13" s="82"/>
      <c r="P13" s="82"/>
      <c r="Q13" s="82"/>
      <c r="R13" s="82">
        <f t="shared" si="0"/>
        <v>179.32999999999998</v>
      </c>
      <c r="S13" s="57"/>
      <c r="T13" s="57"/>
    </row>
    <row r="14" spans="1:26" ht="30.9" customHeight="1" x14ac:dyDescent="0.25">
      <c r="A14" s="108" t="s">
        <v>186</v>
      </c>
      <c r="B14" s="29" t="s">
        <v>187</v>
      </c>
      <c r="C14" s="29" t="s">
        <v>592</v>
      </c>
      <c r="D14" s="55">
        <v>2021</v>
      </c>
      <c r="E14" s="55" t="s">
        <v>660</v>
      </c>
      <c r="F14" s="26">
        <v>45036</v>
      </c>
      <c r="G14" s="83">
        <v>147</v>
      </c>
      <c r="H14" s="83">
        <v>75</v>
      </c>
      <c r="I14" s="83">
        <v>10</v>
      </c>
      <c r="J14" s="83">
        <v>20</v>
      </c>
      <c r="K14" s="83">
        <v>40</v>
      </c>
      <c r="L14" s="83"/>
      <c r="M14" s="83">
        <v>4</v>
      </c>
      <c r="N14" s="83">
        <v>7.38</v>
      </c>
      <c r="O14" s="83"/>
      <c r="P14" s="83"/>
      <c r="Q14" s="83"/>
      <c r="R14" s="82">
        <f t="shared" si="0"/>
        <v>303.38</v>
      </c>
      <c r="S14" s="4">
        <f>SUM(R11:R14)</f>
        <v>1588.15</v>
      </c>
      <c r="T14" t="s">
        <v>661</v>
      </c>
    </row>
    <row r="15" spans="1:26" ht="31.5" customHeight="1" x14ac:dyDescent="0.25">
      <c r="A15" s="108" t="s">
        <v>346</v>
      </c>
      <c r="B15" s="29" t="s">
        <v>498</v>
      </c>
      <c r="C15" s="29" t="s">
        <v>592</v>
      </c>
      <c r="D15" s="55" t="s">
        <v>640</v>
      </c>
      <c r="E15" s="55" t="s">
        <v>662</v>
      </c>
      <c r="F15" s="26">
        <v>45056</v>
      </c>
      <c r="G15" s="83">
        <v>220.5</v>
      </c>
      <c r="H15" s="83">
        <v>100</v>
      </c>
      <c r="I15" s="83">
        <v>10</v>
      </c>
      <c r="J15" s="83">
        <v>30</v>
      </c>
      <c r="K15" s="83">
        <v>60</v>
      </c>
      <c r="L15" s="83"/>
      <c r="M15" s="83">
        <v>4</v>
      </c>
      <c r="N15" s="83">
        <v>7</v>
      </c>
      <c r="O15" s="83">
        <v>26.76</v>
      </c>
      <c r="P15" s="83">
        <v>2.61</v>
      </c>
      <c r="Q15" s="83">
        <v>34.85</v>
      </c>
      <c r="R15" s="82">
        <f t="shared" si="0"/>
        <v>495.72</v>
      </c>
      <c r="S15" s="4"/>
    </row>
    <row r="16" spans="1:26" ht="32.25" customHeight="1" x14ac:dyDescent="0.25">
      <c r="A16" s="108" t="s">
        <v>78</v>
      </c>
      <c r="B16" s="29" t="s">
        <v>657</v>
      </c>
      <c r="C16" s="29" t="s">
        <v>592</v>
      </c>
      <c r="D16" s="55" t="s">
        <v>640</v>
      </c>
      <c r="E16" s="55" t="s">
        <v>663</v>
      </c>
      <c r="F16" s="26">
        <v>45054</v>
      </c>
      <c r="G16" s="83">
        <v>175.5</v>
      </c>
      <c r="H16" s="83">
        <v>100</v>
      </c>
      <c r="I16" s="83">
        <v>10</v>
      </c>
      <c r="J16" s="83">
        <v>30</v>
      </c>
      <c r="K16" s="83">
        <v>60</v>
      </c>
      <c r="L16" s="83"/>
      <c r="M16" s="83">
        <v>4</v>
      </c>
      <c r="N16" s="83">
        <v>7</v>
      </c>
      <c r="O16" s="83">
        <v>26.76</v>
      </c>
      <c r="P16" s="83">
        <v>2.61</v>
      </c>
      <c r="Q16" s="83">
        <v>34.85</v>
      </c>
      <c r="R16" s="82">
        <f t="shared" si="0"/>
        <v>450.72</v>
      </c>
      <c r="S16" s="4" t="s">
        <v>664</v>
      </c>
    </row>
    <row r="17" spans="1:26" ht="30.9" customHeight="1" x14ac:dyDescent="0.25">
      <c r="A17" s="108" t="s">
        <v>665</v>
      </c>
      <c r="B17" s="29" t="s">
        <v>666</v>
      </c>
      <c r="C17" s="29" t="s">
        <v>592</v>
      </c>
      <c r="D17" s="55">
        <v>2022</v>
      </c>
      <c r="E17" s="55" t="s">
        <v>667</v>
      </c>
      <c r="F17" s="26">
        <v>45142</v>
      </c>
      <c r="G17" s="83">
        <v>73.5</v>
      </c>
      <c r="H17" s="83">
        <v>50</v>
      </c>
      <c r="I17" s="83">
        <v>10</v>
      </c>
      <c r="J17" s="83">
        <v>10</v>
      </c>
      <c r="K17" s="83">
        <v>20</v>
      </c>
      <c r="L17" s="83">
        <v>10</v>
      </c>
      <c r="M17" s="83">
        <v>4</v>
      </c>
      <c r="N17" s="83">
        <v>8.1300000000000008</v>
      </c>
      <c r="O17" s="83"/>
      <c r="P17" s="83"/>
      <c r="Q17" s="83"/>
      <c r="R17" s="82">
        <f t="shared" si="0"/>
        <v>185.63</v>
      </c>
      <c r="S17" s="4" t="s">
        <v>668</v>
      </c>
    </row>
    <row r="18" spans="1:26" ht="30.9" customHeight="1" x14ac:dyDescent="0.25">
      <c r="A18" s="108" t="s">
        <v>198</v>
      </c>
      <c r="B18" s="58" t="s">
        <v>75</v>
      </c>
      <c r="C18" s="58" t="s">
        <v>592</v>
      </c>
      <c r="D18" s="55">
        <v>2022</v>
      </c>
      <c r="E18" s="55" t="s">
        <v>669</v>
      </c>
      <c r="F18" s="26">
        <v>45142</v>
      </c>
      <c r="G18" s="83">
        <v>81.599999999999994</v>
      </c>
      <c r="H18" s="83">
        <v>50</v>
      </c>
      <c r="I18" s="83">
        <v>10</v>
      </c>
      <c r="J18" s="83">
        <v>10</v>
      </c>
      <c r="K18" s="83">
        <v>20</v>
      </c>
      <c r="L18" s="83">
        <v>10</v>
      </c>
      <c r="M18" s="83">
        <v>4</v>
      </c>
      <c r="N18" s="83">
        <v>8.1300000000000008</v>
      </c>
      <c r="O18" s="83"/>
      <c r="P18" s="83"/>
      <c r="Q18" s="83"/>
      <c r="R18" s="82">
        <f t="shared" si="0"/>
        <v>193.73</v>
      </c>
      <c r="S18" t="s">
        <v>670</v>
      </c>
    </row>
    <row r="19" spans="1:26" ht="30.9" customHeight="1" x14ac:dyDescent="0.25">
      <c r="A19" s="108" t="s">
        <v>315</v>
      </c>
      <c r="B19" s="29" t="s">
        <v>76</v>
      </c>
      <c r="C19" s="97" t="s">
        <v>586</v>
      </c>
      <c r="D19" s="55" t="s">
        <v>640</v>
      </c>
      <c r="E19" s="55" t="s">
        <v>671</v>
      </c>
      <c r="F19" s="26">
        <v>45181</v>
      </c>
      <c r="G19" s="83">
        <v>161.88</v>
      </c>
      <c r="H19" s="83"/>
      <c r="I19" s="83"/>
      <c r="J19" s="83"/>
      <c r="K19" s="83"/>
      <c r="L19" s="83"/>
      <c r="M19" s="83"/>
      <c r="N19" s="83">
        <v>7</v>
      </c>
      <c r="O19" s="83">
        <v>93.66</v>
      </c>
      <c r="P19" s="83">
        <v>2.61</v>
      </c>
      <c r="Q19" s="83">
        <v>34.85</v>
      </c>
      <c r="R19" s="82">
        <f t="shared" si="0"/>
        <v>300</v>
      </c>
      <c r="S19" s="57" t="s">
        <v>581</v>
      </c>
      <c r="T19" s="112">
        <v>3060</v>
      </c>
      <c r="U19" s="7">
        <v>138.12</v>
      </c>
      <c r="V19" s="57" t="s">
        <v>619</v>
      </c>
      <c r="X19" s="112">
        <v>3058</v>
      </c>
      <c r="Y19" s="7">
        <v>161.88</v>
      </c>
      <c r="Z19" s="113">
        <f>SUM(U19,Y19)</f>
        <v>300</v>
      </c>
    </row>
    <row r="20" spans="1:26" ht="45.15" customHeight="1" x14ac:dyDescent="0.25">
      <c r="A20" s="108" t="s">
        <v>672</v>
      </c>
      <c r="B20" s="29" t="s">
        <v>657</v>
      </c>
      <c r="C20" s="29" t="s">
        <v>592</v>
      </c>
      <c r="D20" s="55">
        <v>2022</v>
      </c>
      <c r="E20" s="55" t="s">
        <v>673</v>
      </c>
      <c r="F20" s="26">
        <v>45190</v>
      </c>
      <c r="G20" s="83">
        <v>86.4</v>
      </c>
      <c r="H20" s="83">
        <v>50</v>
      </c>
      <c r="I20" s="83">
        <v>10</v>
      </c>
      <c r="J20" s="83">
        <v>10</v>
      </c>
      <c r="K20" s="83">
        <v>20</v>
      </c>
      <c r="L20" s="83">
        <v>10</v>
      </c>
      <c r="M20" s="83">
        <v>4</v>
      </c>
      <c r="N20" s="83">
        <v>8.1300000000000008</v>
      </c>
      <c r="O20" s="83"/>
      <c r="P20" s="83"/>
      <c r="Q20" s="83"/>
      <c r="R20" s="82">
        <f>SUM(G20:Q20)</f>
        <v>198.53</v>
      </c>
      <c r="S20" s="57"/>
      <c r="T20" s="112"/>
      <c r="U20" s="7"/>
      <c r="V20" s="57"/>
      <c r="X20" s="112"/>
      <c r="Y20" s="7"/>
      <c r="Z20" s="7"/>
    </row>
    <row r="21" spans="1:26" ht="33" customHeight="1" x14ac:dyDescent="0.25">
      <c r="A21" s="108" t="s">
        <v>168</v>
      </c>
      <c r="B21" s="29" t="s">
        <v>674</v>
      </c>
      <c r="C21" s="29" t="s">
        <v>592</v>
      </c>
      <c r="D21" s="59" t="s">
        <v>627</v>
      </c>
      <c r="E21" s="55" t="s">
        <v>675</v>
      </c>
      <c r="F21" s="26">
        <v>45190</v>
      </c>
      <c r="G21" s="83">
        <v>184.8</v>
      </c>
      <c r="H21" s="83">
        <v>75</v>
      </c>
      <c r="I21" s="83">
        <v>10</v>
      </c>
      <c r="J21" s="83">
        <v>20</v>
      </c>
      <c r="K21" s="83">
        <v>40</v>
      </c>
      <c r="L21" s="83"/>
      <c r="M21" s="83">
        <v>4</v>
      </c>
      <c r="N21" s="83">
        <v>7.38</v>
      </c>
      <c r="O21" s="83"/>
      <c r="P21" s="83"/>
      <c r="Q21" s="83"/>
      <c r="R21" s="82">
        <f t="shared" si="0"/>
        <v>341.18</v>
      </c>
      <c r="S21" s="57"/>
      <c r="T21" s="112"/>
      <c r="U21" s="7"/>
      <c r="V21" s="57"/>
      <c r="X21" s="112"/>
      <c r="Y21" s="7"/>
      <c r="Z21" s="7"/>
    </row>
    <row r="22" spans="1:26" ht="30.9" customHeight="1" x14ac:dyDescent="0.25">
      <c r="A22" s="108" t="s">
        <v>676</v>
      </c>
      <c r="B22" s="29" t="s">
        <v>657</v>
      </c>
      <c r="C22" s="29" t="s">
        <v>592</v>
      </c>
      <c r="D22" s="55">
        <v>2022</v>
      </c>
      <c r="E22" s="55" t="s">
        <v>673</v>
      </c>
      <c r="F22" s="26">
        <v>45190</v>
      </c>
      <c r="G22" s="83">
        <v>67.2</v>
      </c>
      <c r="H22" s="83">
        <v>50</v>
      </c>
      <c r="I22" s="83">
        <v>10</v>
      </c>
      <c r="J22" s="83">
        <v>10</v>
      </c>
      <c r="K22" s="83">
        <v>20</v>
      </c>
      <c r="L22" s="83">
        <v>10</v>
      </c>
      <c r="M22" s="83">
        <v>4</v>
      </c>
      <c r="N22" s="83">
        <v>8.1300000000000008</v>
      </c>
      <c r="O22" s="83"/>
      <c r="P22" s="83"/>
      <c r="Q22" s="83"/>
      <c r="R22" s="82">
        <f>SUM(G22:Q22)</f>
        <v>179.32999999999998</v>
      </c>
      <c r="S22" s="4"/>
    </row>
    <row r="23" spans="1:26" ht="52.8" x14ac:dyDescent="0.25">
      <c r="A23" s="108" t="s">
        <v>677</v>
      </c>
      <c r="B23" s="29" t="s">
        <v>657</v>
      </c>
      <c r="C23" s="29" t="s">
        <v>592</v>
      </c>
      <c r="D23" s="55">
        <v>2022</v>
      </c>
      <c r="E23" s="55" t="s">
        <v>673</v>
      </c>
      <c r="F23" s="26">
        <v>45190</v>
      </c>
      <c r="G23" s="83">
        <v>71.400000000000006</v>
      </c>
      <c r="H23" s="83">
        <v>50</v>
      </c>
      <c r="I23" s="83">
        <v>10</v>
      </c>
      <c r="J23" s="83">
        <v>10</v>
      </c>
      <c r="K23" s="83">
        <v>20</v>
      </c>
      <c r="L23" s="83">
        <v>10</v>
      </c>
      <c r="M23" s="83">
        <v>4</v>
      </c>
      <c r="N23" s="83">
        <v>8.1300000000000008</v>
      </c>
      <c r="O23" s="83"/>
      <c r="P23" s="83"/>
      <c r="Q23" s="83"/>
      <c r="R23" s="82">
        <f t="shared" si="0"/>
        <v>183.53</v>
      </c>
      <c r="S23" t="s">
        <v>678</v>
      </c>
      <c r="X23" s="114">
        <f>R20+R21+R22+R23</f>
        <v>902.56999999999994</v>
      </c>
    </row>
    <row r="24" spans="1:26" ht="42.75" customHeight="1" x14ac:dyDescent="0.25">
      <c r="A24" s="108" t="s">
        <v>679</v>
      </c>
      <c r="B24" s="29" t="s">
        <v>76</v>
      </c>
      <c r="C24" s="97" t="s">
        <v>586</v>
      </c>
      <c r="D24" s="55" t="s">
        <v>680</v>
      </c>
      <c r="E24" s="55" t="s">
        <v>681</v>
      </c>
      <c r="F24" s="26">
        <v>45210</v>
      </c>
      <c r="G24" s="83">
        <v>216.07</v>
      </c>
      <c r="H24" s="83"/>
      <c r="I24" s="83"/>
      <c r="J24" s="83"/>
      <c r="K24" s="83"/>
      <c r="L24" s="83"/>
      <c r="M24" s="83"/>
      <c r="N24" s="83">
        <v>6.7</v>
      </c>
      <c r="O24" s="83">
        <v>27.2</v>
      </c>
      <c r="P24" s="83">
        <v>28.98</v>
      </c>
      <c r="Q24" s="83">
        <v>21.05</v>
      </c>
      <c r="R24" s="82">
        <f>SUM(G24:Q24)</f>
        <v>300</v>
      </c>
      <c r="S24" s="57" t="s">
        <v>581</v>
      </c>
      <c r="T24" s="112">
        <v>3062</v>
      </c>
      <c r="U24" s="7">
        <v>216.07</v>
      </c>
      <c r="V24" s="57" t="s">
        <v>619</v>
      </c>
      <c r="X24" s="112">
        <v>3064</v>
      </c>
      <c r="Y24" s="7">
        <v>83.93</v>
      </c>
      <c r="Z24" s="113">
        <f>U24+Y24</f>
        <v>300</v>
      </c>
    </row>
    <row r="25" spans="1:26" ht="52.8" x14ac:dyDescent="0.25">
      <c r="A25" s="108" t="s">
        <v>682</v>
      </c>
      <c r="B25" s="29" t="s">
        <v>75</v>
      </c>
      <c r="C25" s="29" t="s">
        <v>592</v>
      </c>
      <c r="D25" s="95">
        <v>2022</v>
      </c>
      <c r="E25" s="55" t="s">
        <v>683</v>
      </c>
      <c r="F25" s="26">
        <v>45211</v>
      </c>
      <c r="G25" s="83">
        <v>91.2</v>
      </c>
      <c r="H25" s="83">
        <v>50</v>
      </c>
      <c r="I25" s="83">
        <v>10</v>
      </c>
      <c r="J25" s="83">
        <v>10</v>
      </c>
      <c r="K25" s="83">
        <v>20</v>
      </c>
      <c r="L25" s="83">
        <v>10</v>
      </c>
      <c r="M25" s="83">
        <v>4</v>
      </c>
      <c r="N25" s="83">
        <v>8.1300000000000008</v>
      </c>
      <c r="O25" s="83"/>
      <c r="P25" s="83"/>
      <c r="Q25" s="83"/>
      <c r="R25" s="82">
        <f>SUM(G25:Q25)</f>
        <v>203.32999999999998</v>
      </c>
      <c r="S25" s="4"/>
      <c r="W25" s="4"/>
    </row>
    <row r="26" spans="1:26" ht="66" x14ac:dyDescent="0.25">
      <c r="A26" s="108" t="s">
        <v>684</v>
      </c>
      <c r="B26" s="29" t="s">
        <v>75</v>
      </c>
      <c r="C26" s="29" t="s">
        <v>592</v>
      </c>
      <c r="D26" s="95" t="s">
        <v>686</v>
      </c>
      <c r="E26" s="55" t="s">
        <v>685</v>
      </c>
      <c r="F26" s="26">
        <v>45211</v>
      </c>
      <c r="G26" s="83">
        <v>151.19999999999999</v>
      </c>
      <c r="H26" s="83">
        <v>75</v>
      </c>
      <c r="I26" s="83">
        <v>10</v>
      </c>
      <c r="J26" s="83">
        <v>20</v>
      </c>
      <c r="K26" s="83">
        <v>40</v>
      </c>
      <c r="L26" s="83"/>
      <c r="M26" s="83">
        <v>4</v>
      </c>
      <c r="N26" s="83">
        <v>7.38</v>
      </c>
      <c r="O26" s="99"/>
      <c r="P26" s="99"/>
      <c r="Q26" s="99"/>
      <c r="R26" s="82">
        <f>SUM(G26:Q26)</f>
        <v>307.58</v>
      </c>
      <c r="S26" s="4"/>
    </row>
    <row r="27" spans="1:26" ht="39.6" x14ac:dyDescent="0.25">
      <c r="A27" s="108" t="s">
        <v>687</v>
      </c>
      <c r="B27" s="29" t="s">
        <v>166</v>
      </c>
      <c r="C27" s="29" t="s">
        <v>592</v>
      </c>
      <c r="D27" s="95">
        <v>2022</v>
      </c>
      <c r="E27" s="55" t="s">
        <v>688</v>
      </c>
      <c r="F27" s="26">
        <v>45211</v>
      </c>
      <c r="G27" s="83">
        <v>54</v>
      </c>
      <c r="H27" s="83">
        <v>50</v>
      </c>
      <c r="I27" s="83">
        <v>10</v>
      </c>
      <c r="J27" s="83">
        <v>10</v>
      </c>
      <c r="K27" s="83">
        <v>20</v>
      </c>
      <c r="L27" s="83">
        <v>10</v>
      </c>
      <c r="M27" s="83">
        <v>4</v>
      </c>
      <c r="N27" s="83">
        <v>8.1300000000000008</v>
      </c>
      <c r="O27" s="99"/>
      <c r="P27" s="99"/>
      <c r="Q27" s="99"/>
      <c r="R27" s="82">
        <f>SUM(G27:Q27)</f>
        <v>166.13</v>
      </c>
      <c r="S27" s="114">
        <f>R25+R26+R27</f>
        <v>677.04</v>
      </c>
      <c r="T27" t="s">
        <v>689</v>
      </c>
    </row>
    <row r="28" spans="1:26" x14ac:dyDescent="0.25">
      <c r="A28" s="108"/>
      <c r="D28" s="95"/>
      <c r="G28" s="83"/>
      <c r="H28" s="83"/>
      <c r="I28" s="83"/>
      <c r="J28" s="83"/>
      <c r="K28" s="83"/>
      <c r="L28" s="83"/>
      <c r="M28" s="83"/>
      <c r="N28" s="83"/>
      <c r="O28" s="99"/>
      <c r="P28" s="99"/>
      <c r="Q28" s="99"/>
      <c r="R28" s="82">
        <f t="shared" ref="R28:R39" si="1">SUM(G28:Q28)</f>
        <v>0</v>
      </c>
      <c r="S28" s="4"/>
    </row>
    <row r="29" spans="1:26" x14ac:dyDescent="0.25">
      <c r="A29" s="108"/>
      <c r="D29" s="95"/>
      <c r="G29" s="83"/>
      <c r="H29" s="83"/>
      <c r="I29" s="83"/>
      <c r="J29" s="83"/>
      <c r="K29" s="83"/>
      <c r="L29" s="83"/>
      <c r="M29" s="83"/>
      <c r="N29" s="83"/>
      <c r="O29" s="99"/>
      <c r="P29" s="99"/>
      <c r="Q29" s="99"/>
      <c r="R29" s="82">
        <f t="shared" si="1"/>
        <v>0</v>
      </c>
      <c r="S29" s="4"/>
    </row>
    <row r="30" spans="1:26" x14ac:dyDescent="0.25">
      <c r="A30" s="108"/>
      <c r="D30" s="95"/>
      <c r="G30" s="83"/>
      <c r="H30" s="83"/>
      <c r="I30" s="83"/>
      <c r="J30" s="83"/>
      <c r="K30" s="83"/>
      <c r="L30" s="83"/>
      <c r="M30" s="83"/>
      <c r="N30" s="83"/>
      <c r="O30" s="99"/>
      <c r="P30" s="99"/>
      <c r="Q30" s="99"/>
      <c r="R30" s="82">
        <f t="shared" si="1"/>
        <v>0</v>
      </c>
      <c r="S30" s="4"/>
    </row>
    <row r="31" spans="1:26" x14ac:dyDescent="0.25">
      <c r="A31" s="108"/>
      <c r="D31" s="95"/>
      <c r="G31" s="83"/>
      <c r="H31" s="83"/>
      <c r="I31" s="83"/>
      <c r="J31" s="83"/>
      <c r="K31" s="83"/>
      <c r="L31" s="83"/>
      <c r="M31" s="83"/>
      <c r="N31" s="83"/>
      <c r="O31" s="99"/>
      <c r="P31" s="99"/>
      <c r="Q31" s="99"/>
      <c r="R31" s="82">
        <f t="shared" si="1"/>
        <v>0</v>
      </c>
      <c r="S31" s="4"/>
    </row>
    <row r="32" spans="1:26" x14ac:dyDescent="0.25">
      <c r="A32" s="108"/>
      <c r="D32" s="95"/>
      <c r="G32" s="83"/>
      <c r="H32" s="83"/>
      <c r="I32" s="83"/>
      <c r="J32" s="83"/>
      <c r="K32" s="83"/>
      <c r="L32" s="83"/>
      <c r="M32" s="83"/>
      <c r="N32" s="83"/>
      <c r="O32" s="99"/>
      <c r="P32" s="99"/>
      <c r="Q32" s="99"/>
      <c r="R32" s="82">
        <f t="shared" si="1"/>
        <v>0</v>
      </c>
      <c r="S32" s="4"/>
    </row>
    <row r="33" spans="1:21" x14ac:dyDescent="0.25">
      <c r="A33" s="108"/>
      <c r="D33" s="95"/>
      <c r="G33" s="83"/>
      <c r="H33" s="83"/>
      <c r="I33" s="83"/>
      <c r="J33" s="83"/>
      <c r="K33" s="83"/>
      <c r="L33" s="83"/>
      <c r="M33" s="83"/>
      <c r="N33" s="83"/>
      <c r="O33" s="99"/>
      <c r="P33" s="99"/>
      <c r="Q33" s="99"/>
      <c r="R33" s="82">
        <f t="shared" si="1"/>
        <v>0</v>
      </c>
      <c r="S33" s="4"/>
    </row>
    <row r="34" spans="1:21" x14ac:dyDescent="0.25">
      <c r="A34" s="108"/>
      <c r="D34" s="95"/>
      <c r="G34" s="83"/>
      <c r="H34" s="83"/>
      <c r="I34" s="83"/>
      <c r="J34" s="83"/>
      <c r="K34" s="83"/>
      <c r="L34" s="83"/>
      <c r="M34" s="83"/>
      <c r="N34" s="83"/>
      <c r="O34" s="99"/>
      <c r="P34" s="99"/>
      <c r="Q34" s="99"/>
      <c r="R34" s="82">
        <f t="shared" si="1"/>
        <v>0</v>
      </c>
      <c r="S34" s="4"/>
    </row>
    <row r="35" spans="1:21" x14ac:dyDescent="0.25">
      <c r="A35" s="108"/>
      <c r="D35" s="95"/>
      <c r="G35" s="83"/>
      <c r="H35" s="83"/>
      <c r="I35" s="83"/>
      <c r="J35" s="83"/>
      <c r="K35" s="83"/>
      <c r="L35" s="83"/>
      <c r="M35" s="83"/>
      <c r="N35" s="83"/>
      <c r="O35" s="99"/>
      <c r="P35" s="99"/>
      <c r="Q35" s="99"/>
      <c r="R35" s="82">
        <f t="shared" si="1"/>
        <v>0</v>
      </c>
      <c r="S35" s="4"/>
    </row>
    <row r="36" spans="1:21" x14ac:dyDescent="0.25">
      <c r="A36" s="108"/>
      <c r="D36" s="95"/>
      <c r="G36" s="83"/>
      <c r="H36" s="83"/>
      <c r="I36" s="83"/>
      <c r="J36" s="83"/>
      <c r="K36" s="83"/>
      <c r="L36" s="83"/>
      <c r="M36" s="83"/>
      <c r="N36" s="83"/>
      <c r="O36" s="99"/>
      <c r="P36" s="99"/>
      <c r="Q36" s="99"/>
      <c r="R36" s="82">
        <f t="shared" si="1"/>
        <v>0</v>
      </c>
      <c r="S36" s="4"/>
    </row>
    <row r="37" spans="1:21" x14ac:dyDescent="0.25">
      <c r="A37" s="108"/>
      <c r="D37" s="55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2">
        <f t="shared" si="1"/>
        <v>0</v>
      </c>
      <c r="S37" s="4"/>
    </row>
    <row r="38" spans="1:21" x14ac:dyDescent="0.25">
      <c r="A38" s="108"/>
      <c r="D38" s="55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2">
        <f t="shared" si="1"/>
        <v>0</v>
      </c>
    </row>
    <row r="39" spans="1:21" x14ac:dyDescent="0.25">
      <c r="A39" s="108"/>
      <c r="D39" s="55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2">
        <f t="shared" si="1"/>
        <v>0</v>
      </c>
    </row>
    <row r="40" spans="1:21" x14ac:dyDescent="0.25">
      <c r="A40" s="108"/>
      <c r="D40" s="55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2"/>
    </row>
    <row r="41" spans="1:21" x14ac:dyDescent="0.25">
      <c r="A41" s="110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2"/>
    </row>
    <row r="42" spans="1:21" ht="15" x14ac:dyDescent="0.4">
      <c r="A42" s="111"/>
      <c r="G42" s="84"/>
      <c r="H42" s="84"/>
      <c r="I42" s="84"/>
      <c r="J42" s="84"/>
      <c r="K42" s="84"/>
      <c r="L42" s="84"/>
      <c r="M42" s="84"/>
      <c r="N42" s="84"/>
      <c r="O42" s="85"/>
      <c r="P42" s="85"/>
      <c r="Q42" s="85"/>
      <c r="R42" s="86"/>
    </row>
    <row r="43" spans="1:21" s="127" customFormat="1" ht="15.6" x14ac:dyDescent="0.3">
      <c r="A43" s="120"/>
      <c r="B43" s="121"/>
      <c r="C43" s="121"/>
      <c r="D43" s="122"/>
      <c r="E43" s="123"/>
      <c r="F43" s="124"/>
      <c r="G43" s="125">
        <f>SUM(G5:G42)</f>
        <v>3527.4700000000003</v>
      </c>
      <c r="H43" s="125">
        <f>SUM(H5:H42)</f>
        <v>1400</v>
      </c>
      <c r="I43" s="125">
        <f t="shared" ref="I43:Q43" si="2">SUM(I5:I42)</f>
        <v>200</v>
      </c>
      <c r="J43" s="125">
        <f t="shared" si="2"/>
        <v>360</v>
      </c>
      <c r="K43" s="125">
        <f t="shared" si="2"/>
        <v>720</v>
      </c>
      <c r="L43" s="125">
        <f t="shared" si="2"/>
        <v>100</v>
      </c>
      <c r="M43" s="125">
        <f t="shared" si="2"/>
        <v>80</v>
      </c>
      <c r="N43" s="125">
        <f t="shared" si="2"/>
        <v>173.21999999999994</v>
      </c>
      <c r="O43" s="125">
        <f t="shared" si="2"/>
        <v>322.08</v>
      </c>
      <c r="P43" s="125">
        <f t="shared" si="2"/>
        <v>77.02</v>
      </c>
      <c r="Q43" s="125">
        <f t="shared" si="2"/>
        <v>250.93</v>
      </c>
      <c r="R43" s="126">
        <f>SUM(R5:R42)</f>
        <v>7210.7199999999993</v>
      </c>
    </row>
    <row r="44" spans="1:21" x14ac:dyDescent="0.25">
      <c r="Q44" s="102">
        <f>SUM(G43:Q43)</f>
        <v>7210.7200000000012</v>
      </c>
      <c r="S44" s="12"/>
      <c r="T44" s="13"/>
    </row>
    <row r="45" spans="1:21" x14ac:dyDescent="0.25">
      <c r="K45" s="196" t="s">
        <v>635</v>
      </c>
      <c r="L45" s="196"/>
      <c r="M45" s="196"/>
      <c r="N45" s="195" t="s">
        <v>430</v>
      </c>
      <c r="O45" s="195"/>
      <c r="P45" s="195"/>
      <c r="Q45" s="195"/>
      <c r="R45" s="67">
        <v>-313.7</v>
      </c>
      <c r="S45" s="13"/>
      <c r="T45" s="14"/>
    </row>
    <row r="46" spans="1:21" x14ac:dyDescent="0.25">
      <c r="K46" s="196"/>
      <c r="L46" s="196"/>
      <c r="M46" s="196"/>
      <c r="N46" s="195" t="s">
        <v>636</v>
      </c>
      <c r="O46" s="195"/>
      <c r="P46" s="195"/>
      <c r="Q46" s="195"/>
      <c r="R46" s="67"/>
      <c r="S46" s="13"/>
      <c r="T46" s="14"/>
    </row>
    <row r="47" spans="1:21" x14ac:dyDescent="0.25">
      <c r="K47" s="196" t="s">
        <v>645</v>
      </c>
      <c r="L47" s="196"/>
      <c r="M47" s="196"/>
      <c r="N47" s="195" t="s">
        <v>637</v>
      </c>
      <c r="O47" s="195"/>
      <c r="P47" s="195"/>
      <c r="Q47" s="195"/>
      <c r="R47" s="67">
        <v>-219.8</v>
      </c>
      <c r="S47" s="13"/>
      <c r="T47" s="14"/>
      <c r="U47" s="7"/>
    </row>
    <row r="48" spans="1:21" x14ac:dyDescent="0.25">
      <c r="K48" s="196"/>
      <c r="L48" s="196"/>
      <c r="M48" s="196"/>
      <c r="N48" s="195" t="s">
        <v>281</v>
      </c>
      <c r="O48" s="195"/>
      <c r="P48" s="195"/>
      <c r="Q48" s="195"/>
      <c r="R48" s="65"/>
      <c r="S48" s="13"/>
      <c r="T48" s="14"/>
    </row>
    <row r="49" spans="1:21" x14ac:dyDescent="0.25">
      <c r="A49" s="32"/>
      <c r="K49" s="196" t="s">
        <v>646</v>
      </c>
      <c r="L49" s="196"/>
      <c r="M49" s="196"/>
      <c r="N49" s="195" t="s">
        <v>638</v>
      </c>
      <c r="O49" s="195"/>
      <c r="P49" s="195"/>
      <c r="Q49" s="195"/>
      <c r="R49" s="65">
        <v>-276.42</v>
      </c>
      <c r="U49" s="7">
        <f>R45+R46+R47+R48+R49</f>
        <v>-809.92000000000007</v>
      </c>
    </row>
    <row r="50" spans="1:21" x14ac:dyDescent="0.25">
      <c r="A50" s="32"/>
      <c r="O50" s="57"/>
      <c r="P50" s="57"/>
      <c r="Q50" s="57"/>
      <c r="R50" s="65"/>
    </row>
    <row r="51" spans="1:21" x14ac:dyDescent="0.25">
      <c r="A51" s="31"/>
      <c r="O51" s="57"/>
      <c r="P51" s="57"/>
      <c r="Q51" s="57"/>
      <c r="R51" s="57"/>
    </row>
    <row r="52" spans="1:21" x14ac:dyDescent="0.25">
      <c r="A52" s="31"/>
      <c r="O52" s="57"/>
      <c r="P52" s="57"/>
      <c r="Q52" s="57"/>
      <c r="R52" s="57"/>
    </row>
    <row r="53" spans="1:21" x14ac:dyDescent="0.25">
      <c r="F53" s="49"/>
      <c r="O53" s="57"/>
      <c r="P53" s="57" t="s">
        <v>56</v>
      </c>
      <c r="Q53" s="57"/>
      <c r="R53" s="73">
        <f>SUM(R43:R51)</f>
        <v>6400.7999999999993</v>
      </c>
    </row>
    <row r="54" spans="1:21" x14ac:dyDescent="0.25">
      <c r="F54" s="49"/>
      <c r="O54" s="57"/>
      <c r="P54" s="57"/>
      <c r="Q54" s="57"/>
      <c r="R54" s="73"/>
      <c r="S54" t="s">
        <v>576</v>
      </c>
    </row>
    <row r="55" spans="1:21" x14ac:dyDescent="0.25">
      <c r="F55" s="49"/>
      <c r="O55" s="57"/>
      <c r="P55" s="57"/>
      <c r="Q55" s="57"/>
      <c r="R55" s="73">
        <v>0</v>
      </c>
      <c r="S55" t="s">
        <v>691</v>
      </c>
    </row>
    <row r="56" spans="1:21" x14ac:dyDescent="0.25">
      <c r="F56" s="49"/>
      <c r="O56" s="57"/>
      <c r="P56" s="57"/>
      <c r="Q56" s="57"/>
      <c r="R56" s="73"/>
    </row>
    <row r="57" spans="1:21" x14ac:dyDescent="0.25">
      <c r="F57" s="49"/>
      <c r="O57" s="194" t="s">
        <v>647</v>
      </c>
      <c r="P57" s="194"/>
      <c r="Q57" s="57"/>
      <c r="R57" s="75">
        <v>5.76</v>
      </c>
    </row>
    <row r="58" spans="1:21" x14ac:dyDescent="0.25">
      <c r="O58" s="194" t="s">
        <v>648</v>
      </c>
      <c r="P58" s="194"/>
      <c r="Q58" s="57"/>
      <c r="R58" s="57">
        <v>0.82</v>
      </c>
    </row>
    <row r="59" spans="1:21" x14ac:dyDescent="0.25">
      <c r="O59" s="194" t="s">
        <v>649</v>
      </c>
      <c r="P59" s="194"/>
      <c r="Q59" s="76"/>
      <c r="R59" s="57">
        <v>11.82</v>
      </c>
    </row>
    <row r="60" spans="1:21" x14ac:dyDescent="0.25">
      <c r="O60" s="194" t="s">
        <v>650</v>
      </c>
      <c r="P60" s="194"/>
      <c r="Q60" s="57"/>
      <c r="R60" s="57">
        <v>124.4</v>
      </c>
      <c r="U60" s="93">
        <f>SUM(R57:R60)</f>
        <v>142.80000000000001</v>
      </c>
    </row>
    <row r="61" spans="1:21" x14ac:dyDescent="0.25">
      <c r="O61" s="57"/>
      <c r="P61" s="57"/>
      <c r="Q61" s="57"/>
      <c r="R61" s="73">
        <f>SUM(R53:R60)</f>
        <v>6543.5999999999985</v>
      </c>
    </row>
    <row r="62" spans="1:21" x14ac:dyDescent="0.25">
      <c r="O62" s="57"/>
      <c r="P62" s="57"/>
      <c r="Q62" s="57"/>
      <c r="R62" s="57"/>
    </row>
    <row r="63" spans="1:21" x14ac:dyDescent="0.25">
      <c r="O63" s="195"/>
      <c r="P63" s="195"/>
      <c r="Q63" s="195"/>
      <c r="R63" s="67">
        <v>100</v>
      </c>
      <c r="S63" t="s">
        <v>651</v>
      </c>
    </row>
    <row r="64" spans="1:21" x14ac:dyDescent="0.25">
      <c r="O64" s="57"/>
      <c r="P64" s="57" t="s">
        <v>330</v>
      </c>
      <c r="Q64" s="76"/>
      <c r="R64" s="67">
        <v>0</v>
      </c>
    </row>
    <row r="65" spans="15:21" x14ac:dyDescent="0.25">
      <c r="O65" s="57"/>
      <c r="P65" s="57"/>
      <c r="Q65" s="57"/>
      <c r="R65" s="57"/>
    </row>
    <row r="66" spans="15:21" x14ac:dyDescent="0.25">
      <c r="O66" s="57"/>
      <c r="P66" s="57"/>
      <c r="Q66" s="57"/>
      <c r="R66" s="73">
        <f>SUM(R61:R65)</f>
        <v>6643.5999999999985</v>
      </c>
      <c r="S66" t="s">
        <v>690</v>
      </c>
    </row>
    <row r="67" spans="15:21" x14ac:dyDescent="0.25">
      <c r="O67" s="57"/>
      <c r="P67" s="57"/>
      <c r="Q67" s="57"/>
      <c r="R67" s="65">
        <v>-6400.8</v>
      </c>
      <c r="S67" t="s">
        <v>696</v>
      </c>
    </row>
    <row r="68" spans="15:21" ht="14.4" x14ac:dyDescent="0.35">
      <c r="O68" s="57"/>
      <c r="P68" s="57"/>
      <c r="Q68" s="57"/>
      <c r="R68" s="136">
        <v>-142.80000000000001</v>
      </c>
      <c r="S68" t="s">
        <v>697</v>
      </c>
    </row>
    <row r="69" spans="15:21" x14ac:dyDescent="0.25">
      <c r="O69" s="57"/>
      <c r="P69" s="57"/>
      <c r="Q69" s="57"/>
      <c r="R69" s="73">
        <f>SUM(R66:R68)</f>
        <v>99.999999999998352</v>
      </c>
      <c r="S69" s="137" t="s">
        <v>698</v>
      </c>
      <c r="T69" s="137"/>
      <c r="U69" s="137"/>
    </row>
    <row r="70" spans="15:21" x14ac:dyDescent="0.25">
      <c r="O70" s="57"/>
      <c r="P70" s="57"/>
      <c r="Q70" s="57"/>
      <c r="R70" s="57"/>
    </row>
    <row r="71" spans="15:21" x14ac:dyDescent="0.25">
      <c r="O71" s="57"/>
      <c r="P71" s="57"/>
      <c r="Q71" s="57"/>
      <c r="R71" s="57"/>
    </row>
    <row r="72" spans="15:21" x14ac:dyDescent="0.25">
      <c r="O72" s="57"/>
      <c r="P72" s="57"/>
      <c r="Q72" s="57"/>
      <c r="R72" s="57"/>
    </row>
    <row r="73" spans="15:21" x14ac:dyDescent="0.25">
      <c r="O73" s="57"/>
      <c r="P73" s="57"/>
      <c r="Q73" s="57"/>
      <c r="R73" s="57"/>
    </row>
    <row r="74" spans="15:21" x14ac:dyDescent="0.25">
      <c r="O74" s="57"/>
      <c r="P74" s="57"/>
      <c r="Q74" s="57"/>
      <c r="R74" s="57"/>
    </row>
    <row r="75" spans="15:21" x14ac:dyDescent="0.25">
      <c r="O75" s="57"/>
      <c r="P75" s="57"/>
      <c r="Q75" s="57"/>
      <c r="R75" s="57"/>
    </row>
    <row r="76" spans="15:21" x14ac:dyDescent="0.25">
      <c r="O76" s="57"/>
      <c r="P76" s="57"/>
      <c r="Q76" s="57"/>
      <c r="R76" s="57"/>
    </row>
    <row r="77" spans="15:21" x14ac:dyDescent="0.25">
      <c r="O77" s="57"/>
      <c r="P77" s="57"/>
      <c r="Q77" s="57"/>
      <c r="R77" s="57"/>
    </row>
    <row r="78" spans="15:21" x14ac:dyDescent="0.25">
      <c r="O78" s="57"/>
      <c r="P78" s="57"/>
      <c r="Q78" s="57"/>
      <c r="R78" s="57"/>
    </row>
    <row r="79" spans="15:21" x14ac:dyDescent="0.25">
      <c r="O79" s="57"/>
      <c r="P79" s="57"/>
      <c r="Q79" s="57"/>
      <c r="R79" s="57"/>
    </row>
    <row r="80" spans="15:21" x14ac:dyDescent="0.25">
      <c r="O80" s="57"/>
      <c r="P80" s="57"/>
      <c r="Q80" s="57"/>
      <c r="R80" s="57"/>
    </row>
    <row r="81" spans="15:18" x14ac:dyDescent="0.25">
      <c r="O81" s="57"/>
      <c r="P81" s="57"/>
      <c r="Q81" s="57"/>
      <c r="R81" s="57"/>
    </row>
    <row r="82" spans="15:18" x14ac:dyDescent="0.25">
      <c r="O82" s="57"/>
      <c r="P82" s="57"/>
      <c r="Q82" s="57"/>
      <c r="R82" s="57"/>
    </row>
    <row r="83" spans="15:18" x14ac:dyDescent="0.25">
      <c r="O83" s="57"/>
      <c r="P83" s="57"/>
      <c r="Q83" s="57"/>
      <c r="R83" s="57"/>
    </row>
    <row r="84" spans="15:18" x14ac:dyDescent="0.25">
      <c r="O84" s="57"/>
      <c r="P84" s="57"/>
      <c r="Q84" s="57"/>
      <c r="R84" s="57"/>
    </row>
    <row r="85" spans="15:18" x14ac:dyDescent="0.25">
      <c r="O85" s="57"/>
      <c r="P85" s="57"/>
      <c r="Q85" s="57"/>
      <c r="R85" s="57"/>
    </row>
    <row r="86" spans="15:18" x14ac:dyDescent="0.25">
      <c r="O86" s="57"/>
      <c r="P86" s="57"/>
      <c r="Q86" s="57"/>
      <c r="R86" s="57"/>
    </row>
    <row r="87" spans="15:18" x14ac:dyDescent="0.25">
      <c r="O87" s="57"/>
      <c r="P87" s="57"/>
      <c r="Q87" s="57"/>
      <c r="R87" s="57"/>
    </row>
    <row r="88" spans="15:18" x14ac:dyDescent="0.25">
      <c r="O88" s="57"/>
      <c r="P88" s="57"/>
      <c r="Q88" s="57"/>
      <c r="R88" s="57"/>
    </row>
    <row r="89" spans="15:18" x14ac:dyDescent="0.25">
      <c r="O89" s="57"/>
      <c r="P89" s="57"/>
      <c r="Q89" s="57"/>
      <c r="R89" s="57"/>
    </row>
    <row r="90" spans="15:18" x14ac:dyDescent="0.25">
      <c r="O90" s="57"/>
      <c r="P90" s="57"/>
      <c r="Q90" s="57"/>
      <c r="R90" s="57"/>
    </row>
    <row r="91" spans="15:18" x14ac:dyDescent="0.25">
      <c r="O91" s="57"/>
      <c r="P91" s="57"/>
      <c r="Q91" s="57"/>
      <c r="R91" s="57"/>
    </row>
    <row r="92" spans="15:18" x14ac:dyDescent="0.25">
      <c r="O92" s="57"/>
      <c r="P92" s="57"/>
      <c r="Q92" s="57"/>
      <c r="R92" s="57"/>
    </row>
    <row r="93" spans="15:18" x14ac:dyDescent="0.25">
      <c r="O93" s="57"/>
      <c r="P93" s="57"/>
      <c r="Q93" s="57"/>
      <c r="R93" s="57"/>
    </row>
    <row r="94" spans="15:18" x14ac:dyDescent="0.25">
      <c r="O94" s="57"/>
      <c r="P94" s="57"/>
      <c r="Q94" s="57"/>
      <c r="R94" s="57"/>
    </row>
    <row r="95" spans="15:18" x14ac:dyDescent="0.25">
      <c r="O95" s="57"/>
      <c r="P95" s="57"/>
      <c r="Q95" s="57"/>
      <c r="R95" s="57"/>
    </row>
    <row r="96" spans="15:18" x14ac:dyDescent="0.25">
      <c r="O96" s="57"/>
      <c r="P96" s="57"/>
      <c r="Q96" s="57"/>
      <c r="R96" s="57"/>
    </row>
    <row r="97" spans="15:18" x14ac:dyDescent="0.25">
      <c r="O97" s="57"/>
      <c r="P97" s="57"/>
      <c r="Q97" s="57"/>
      <c r="R97" s="57"/>
    </row>
    <row r="98" spans="15:18" x14ac:dyDescent="0.25">
      <c r="O98" s="57"/>
      <c r="P98" s="57"/>
      <c r="Q98" s="57"/>
      <c r="R98" s="57"/>
    </row>
    <row r="99" spans="15:18" x14ac:dyDescent="0.25">
      <c r="O99" s="57"/>
      <c r="P99" s="57"/>
      <c r="Q99" s="57"/>
      <c r="R99" s="57"/>
    </row>
    <row r="100" spans="15:18" x14ac:dyDescent="0.25">
      <c r="O100" s="57"/>
      <c r="P100" s="57"/>
      <c r="Q100" s="57"/>
      <c r="R100" s="57"/>
    </row>
    <row r="101" spans="15:18" x14ac:dyDescent="0.25">
      <c r="O101" s="57"/>
      <c r="P101" s="57"/>
      <c r="Q101" s="57"/>
      <c r="R101" s="57"/>
    </row>
    <row r="102" spans="15:18" x14ac:dyDescent="0.25">
      <c r="O102" s="57"/>
      <c r="P102" s="57"/>
      <c r="Q102" s="57"/>
      <c r="R102" s="57"/>
    </row>
    <row r="103" spans="15:18" x14ac:dyDescent="0.25">
      <c r="O103" s="57"/>
      <c r="P103" s="57"/>
      <c r="Q103" s="57"/>
      <c r="R103" s="57"/>
    </row>
    <row r="104" spans="15:18" x14ac:dyDescent="0.25">
      <c r="O104" s="57"/>
      <c r="P104" s="57"/>
      <c r="Q104" s="57"/>
      <c r="R104" s="57"/>
    </row>
    <row r="105" spans="15:18" x14ac:dyDescent="0.25">
      <c r="O105" s="57"/>
      <c r="P105" s="57"/>
      <c r="Q105" s="57"/>
      <c r="R105" s="57"/>
    </row>
    <row r="106" spans="15:18" x14ac:dyDescent="0.25">
      <c r="O106" s="57"/>
      <c r="P106" s="57"/>
      <c r="Q106" s="57"/>
      <c r="R106" s="57"/>
    </row>
    <row r="107" spans="15:18" x14ac:dyDescent="0.25">
      <c r="O107" s="57"/>
      <c r="P107" s="57"/>
      <c r="Q107" s="57"/>
      <c r="R107" s="57"/>
    </row>
    <row r="108" spans="15:18" x14ac:dyDescent="0.25">
      <c r="O108" s="57"/>
      <c r="P108" s="57"/>
      <c r="Q108" s="57"/>
      <c r="R108" s="57"/>
    </row>
    <row r="109" spans="15:18" x14ac:dyDescent="0.25">
      <c r="O109" s="57"/>
      <c r="P109" s="57"/>
      <c r="Q109" s="57"/>
      <c r="R109" s="57"/>
    </row>
    <row r="110" spans="15:18" x14ac:dyDescent="0.25">
      <c r="O110" s="57"/>
      <c r="P110" s="57"/>
      <c r="Q110" s="57"/>
      <c r="R110" s="57"/>
    </row>
    <row r="111" spans="15:18" x14ac:dyDescent="0.25">
      <c r="O111" s="57"/>
      <c r="P111" s="57"/>
      <c r="Q111" s="57"/>
      <c r="R111" s="57"/>
    </row>
    <row r="112" spans="15:18" x14ac:dyDescent="0.25">
      <c r="O112" s="57"/>
      <c r="P112" s="57"/>
      <c r="Q112" s="57"/>
      <c r="R112" s="57"/>
    </row>
    <row r="113" spans="15:18" x14ac:dyDescent="0.25">
      <c r="O113" s="57"/>
      <c r="P113" s="57"/>
      <c r="Q113" s="57"/>
      <c r="R113" s="57"/>
    </row>
    <row r="114" spans="15:18" x14ac:dyDescent="0.25">
      <c r="O114" s="57"/>
      <c r="P114" s="57"/>
      <c r="Q114" s="57"/>
      <c r="R114" s="57"/>
    </row>
    <row r="115" spans="15:18" x14ac:dyDescent="0.25">
      <c r="O115" s="57"/>
      <c r="P115" s="57"/>
      <c r="Q115" s="57"/>
      <c r="R115" s="57"/>
    </row>
    <row r="116" spans="15:18" x14ac:dyDescent="0.25">
      <c r="O116" s="57"/>
      <c r="P116" s="57"/>
      <c r="Q116" s="57"/>
      <c r="R116" s="57"/>
    </row>
    <row r="117" spans="15:18" x14ac:dyDescent="0.25">
      <c r="O117" s="57"/>
      <c r="P117" s="57"/>
      <c r="Q117" s="57"/>
      <c r="R117" s="57"/>
    </row>
    <row r="118" spans="15:18" x14ac:dyDescent="0.25">
      <c r="O118" s="57"/>
      <c r="P118" s="57"/>
      <c r="Q118" s="57"/>
      <c r="R118" s="57"/>
    </row>
    <row r="119" spans="15:18" x14ac:dyDescent="0.25">
      <c r="O119" s="57"/>
      <c r="P119" s="57"/>
      <c r="Q119" s="57"/>
      <c r="R119" s="57"/>
    </row>
    <row r="120" spans="15:18" x14ac:dyDescent="0.25">
      <c r="O120" s="57"/>
      <c r="P120" s="57"/>
      <c r="Q120" s="57"/>
      <c r="R120" s="57"/>
    </row>
    <row r="121" spans="15:18" x14ac:dyDescent="0.25">
      <c r="O121" s="57"/>
      <c r="P121" s="57"/>
      <c r="Q121" s="57"/>
      <c r="R121" s="57"/>
    </row>
    <row r="122" spans="15:18" x14ac:dyDescent="0.25">
      <c r="O122" s="57"/>
      <c r="P122" s="57"/>
      <c r="Q122" s="57"/>
      <c r="R122" s="57"/>
    </row>
    <row r="123" spans="15:18" x14ac:dyDescent="0.25">
      <c r="O123" s="57"/>
      <c r="P123" s="57"/>
      <c r="Q123" s="57"/>
      <c r="R123" s="57"/>
    </row>
    <row r="124" spans="15:18" x14ac:dyDescent="0.25">
      <c r="O124" s="57"/>
      <c r="P124" s="57"/>
      <c r="Q124" s="57"/>
      <c r="R124" s="57"/>
    </row>
    <row r="125" spans="15:18" x14ac:dyDescent="0.25">
      <c r="O125" s="57"/>
      <c r="P125" s="57"/>
      <c r="Q125" s="57"/>
      <c r="R125" s="57"/>
    </row>
    <row r="126" spans="15:18" x14ac:dyDescent="0.25">
      <c r="O126" s="57"/>
      <c r="P126" s="57"/>
      <c r="Q126" s="57"/>
      <c r="R126" s="57"/>
    </row>
    <row r="127" spans="15:18" x14ac:dyDescent="0.25">
      <c r="O127" s="57"/>
      <c r="P127" s="57"/>
      <c r="Q127" s="57"/>
      <c r="R127" s="57"/>
    </row>
    <row r="128" spans="15:18" x14ac:dyDescent="0.25">
      <c r="O128" s="57"/>
      <c r="P128" s="57"/>
      <c r="Q128" s="57"/>
      <c r="R128" s="57"/>
    </row>
    <row r="129" spans="15:18" x14ac:dyDescent="0.25">
      <c r="O129" s="57"/>
      <c r="P129" s="57"/>
      <c r="Q129" s="57"/>
      <c r="R129" s="57"/>
    </row>
    <row r="130" spans="15:18" x14ac:dyDescent="0.25">
      <c r="O130" s="57"/>
      <c r="P130" s="57"/>
      <c r="Q130" s="57"/>
      <c r="R130" s="57"/>
    </row>
    <row r="131" spans="15:18" x14ac:dyDescent="0.25">
      <c r="O131" s="57"/>
      <c r="P131" s="57"/>
      <c r="Q131" s="57"/>
      <c r="R131" s="57"/>
    </row>
    <row r="132" spans="15:18" x14ac:dyDescent="0.25">
      <c r="O132" s="57"/>
      <c r="P132" s="57"/>
      <c r="Q132" s="57"/>
      <c r="R132" s="57"/>
    </row>
    <row r="133" spans="15:18" x14ac:dyDescent="0.25">
      <c r="O133" s="57"/>
      <c r="P133" s="57"/>
      <c r="Q133" s="57"/>
      <c r="R133" s="57"/>
    </row>
    <row r="134" spans="15:18" x14ac:dyDescent="0.25">
      <c r="O134" s="57"/>
      <c r="P134" s="57"/>
      <c r="Q134" s="57"/>
      <c r="R134" s="57"/>
    </row>
    <row r="135" spans="15:18" x14ac:dyDescent="0.25">
      <c r="O135" s="57"/>
      <c r="P135" s="57"/>
      <c r="Q135" s="57"/>
      <c r="R135" s="57"/>
    </row>
  </sheetData>
  <autoFilter ref="A1:A135" xr:uid="{00000000-0009-0000-0000-000003000000}"/>
  <mergeCells count="17">
    <mergeCell ref="K47:M47"/>
    <mergeCell ref="K48:M48"/>
    <mergeCell ref="K49:M49"/>
    <mergeCell ref="O63:Q63"/>
    <mergeCell ref="A1:R2"/>
    <mergeCell ref="K45:M45"/>
    <mergeCell ref="K46:M46"/>
    <mergeCell ref="S4:T4"/>
    <mergeCell ref="O57:P57"/>
    <mergeCell ref="O58:P58"/>
    <mergeCell ref="O59:P59"/>
    <mergeCell ref="O60:P60"/>
    <mergeCell ref="N45:Q45"/>
    <mergeCell ref="N46:Q46"/>
    <mergeCell ref="N47:Q47"/>
    <mergeCell ref="N48:Q48"/>
    <mergeCell ref="N49:Q49"/>
  </mergeCells>
  <pageMargins left="0.25" right="0.25" top="0.75" bottom="0.75" header="0.3" footer="0.3"/>
  <pageSetup paperSize="5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Y131"/>
  <sheetViews>
    <sheetView zoomScale="90" zoomScaleNormal="90" workbookViewId="0">
      <pane ySplit="4" topLeftCell="A14" activePane="bottomLeft" state="frozen"/>
      <selection pane="bottomLeft" activeCell="AD10" sqref="AD10"/>
    </sheetView>
  </sheetViews>
  <sheetFormatPr defaultRowHeight="13.2" x14ac:dyDescent="0.25"/>
  <cols>
    <col min="1" max="1" width="10.21875" style="5" bestFit="1" customWidth="1"/>
    <col min="2" max="2" width="6.6640625" style="29" customWidth="1"/>
    <col min="3" max="3" width="14.21875" style="29" customWidth="1"/>
    <col min="4" max="4" width="7" style="72" customWidth="1"/>
    <col min="5" max="5" width="14.88671875" style="55" customWidth="1"/>
    <col min="6" max="6" width="8.88671875" style="26" customWidth="1"/>
    <col min="7" max="7" width="8.33203125" bestFit="1" customWidth="1"/>
    <col min="8" max="8" width="8.109375" customWidth="1"/>
    <col min="9" max="9" width="7.109375" customWidth="1"/>
    <col min="10" max="10" width="8.21875" customWidth="1"/>
    <col min="11" max="11" width="8.33203125" customWidth="1"/>
    <col min="12" max="12" width="7.109375" customWidth="1"/>
    <col min="13" max="13" width="6.33203125" customWidth="1"/>
    <col min="14" max="14" width="8.109375" customWidth="1"/>
    <col min="15" max="15" width="7" customWidth="1"/>
    <col min="16" max="16" width="9.6640625" customWidth="1"/>
    <col min="17" max="17" width="13.6640625" customWidth="1"/>
    <col min="18" max="18" width="10.109375" customWidth="1"/>
    <col min="19" max="19" width="5.33203125" customWidth="1"/>
    <col min="20" max="20" width="14" bestFit="1" customWidth="1"/>
    <col min="21" max="22" width="8.33203125" customWidth="1"/>
    <col min="23" max="23" width="9.6640625" bestFit="1" customWidth="1"/>
  </cols>
  <sheetData>
    <row r="1" spans="1:24" x14ac:dyDescent="0.25">
      <c r="A1" s="197" t="s">
        <v>583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56"/>
      <c r="S1" s="56"/>
    </row>
    <row r="2" spans="1:24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57"/>
      <c r="S2" s="57"/>
    </row>
    <row r="3" spans="1:24" x14ac:dyDescent="0.25">
      <c r="A3" s="33"/>
      <c r="B3" s="58"/>
      <c r="C3" s="58"/>
      <c r="D3" s="70"/>
      <c r="E3" s="59"/>
      <c r="F3" s="60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4" ht="21" x14ac:dyDescent="0.25">
      <c r="A4" s="61" t="s">
        <v>10</v>
      </c>
      <c r="B4" s="62" t="s">
        <v>11</v>
      </c>
      <c r="C4" s="71" t="s">
        <v>585</v>
      </c>
      <c r="D4" s="71" t="s">
        <v>208</v>
      </c>
      <c r="E4" s="63" t="s">
        <v>1</v>
      </c>
      <c r="F4" s="64" t="s">
        <v>378</v>
      </c>
      <c r="G4" s="63" t="s">
        <v>459</v>
      </c>
      <c r="H4" s="61" t="s">
        <v>461</v>
      </c>
      <c r="I4" s="63" t="s">
        <v>13</v>
      </c>
      <c r="J4" s="63" t="s">
        <v>4</v>
      </c>
      <c r="K4" s="61" t="s">
        <v>460</v>
      </c>
      <c r="L4" s="63" t="s">
        <v>14</v>
      </c>
      <c r="M4" s="61" t="s">
        <v>67</v>
      </c>
      <c r="N4" s="63" t="s">
        <v>457</v>
      </c>
      <c r="O4" s="63" t="s">
        <v>281</v>
      </c>
      <c r="P4" s="63" t="s">
        <v>458</v>
      </c>
      <c r="Q4" s="61" t="s">
        <v>6</v>
      </c>
      <c r="R4" s="193" t="s">
        <v>435</v>
      </c>
      <c r="S4" s="193"/>
    </row>
    <row r="5" spans="1:24" ht="27.75" customHeight="1" x14ac:dyDescent="0.25">
      <c r="A5" s="108">
        <v>90808</v>
      </c>
      <c r="B5" s="58" t="s">
        <v>76</v>
      </c>
      <c r="C5" s="115" t="s">
        <v>586</v>
      </c>
      <c r="D5" s="70" t="s">
        <v>579</v>
      </c>
      <c r="E5" s="59" t="s">
        <v>580</v>
      </c>
      <c r="F5" s="60">
        <v>44512</v>
      </c>
      <c r="G5" s="82">
        <v>216.12</v>
      </c>
      <c r="H5" s="82">
        <v>0</v>
      </c>
      <c r="I5" s="82">
        <v>0</v>
      </c>
      <c r="J5" s="82">
        <v>0</v>
      </c>
      <c r="K5" s="82">
        <v>0</v>
      </c>
      <c r="L5" s="82">
        <v>0</v>
      </c>
      <c r="M5" s="82">
        <v>6.7</v>
      </c>
      <c r="N5" s="82">
        <v>34</v>
      </c>
      <c r="O5" s="82">
        <v>22.13</v>
      </c>
      <c r="P5" s="82">
        <v>21.05</v>
      </c>
      <c r="Q5" s="82">
        <f>SUM(G5:P5)</f>
        <v>300</v>
      </c>
      <c r="R5" s="57" t="s">
        <v>581</v>
      </c>
      <c r="S5" s="57">
        <v>2795</v>
      </c>
      <c r="T5" s="82">
        <v>83.88</v>
      </c>
      <c r="U5" s="105" t="s">
        <v>582</v>
      </c>
      <c r="V5" s="57">
        <v>2793</v>
      </c>
      <c r="W5" s="82">
        <v>216.12</v>
      </c>
      <c r="X5" s="82">
        <f>SUM(T5,W5)</f>
        <v>300</v>
      </c>
    </row>
    <row r="6" spans="1:24" ht="18.75" customHeight="1" x14ac:dyDescent="0.25">
      <c r="A6" s="108">
        <v>90067</v>
      </c>
      <c r="B6" s="58" t="s">
        <v>76</v>
      </c>
      <c r="C6" s="58" t="s">
        <v>587</v>
      </c>
      <c r="D6" s="59" t="s">
        <v>588</v>
      </c>
      <c r="E6" s="59" t="s">
        <v>589</v>
      </c>
      <c r="F6" s="60">
        <v>44522</v>
      </c>
      <c r="G6" s="82">
        <v>108</v>
      </c>
      <c r="H6" s="82">
        <v>75</v>
      </c>
      <c r="I6" s="82">
        <v>10</v>
      </c>
      <c r="J6" s="82">
        <v>20</v>
      </c>
      <c r="K6" s="82">
        <v>40</v>
      </c>
      <c r="L6" s="82">
        <v>4</v>
      </c>
      <c r="M6" s="82">
        <v>7</v>
      </c>
      <c r="N6" s="82">
        <v>0</v>
      </c>
      <c r="O6" s="82">
        <v>0</v>
      </c>
      <c r="P6" s="82">
        <v>0</v>
      </c>
      <c r="Q6" s="82">
        <f t="shared" ref="Q6:Q25" si="0">SUM(G6:P6)</f>
        <v>264</v>
      </c>
      <c r="R6" s="57"/>
      <c r="S6" s="57"/>
    </row>
    <row r="7" spans="1:24" ht="25.5" customHeight="1" x14ac:dyDescent="0.25">
      <c r="A7" s="108">
        <v>240013</v>
      </c>
      <c r="B7" s="58" t="s">
        <v>165</v>
      </c>
      <c r="C7" s="58" t="s">
        <v>587</v>
      </c>
      <c r="D7" s="59" t="s">
        <v>588</v>
      </c>
      <c r="E7" s="59" t="s">
        <v>590</v>
      </c>
      <c r="F7" s="60">
        <v>44522</v>
      </c>
      <c r="G7" s="82">
        <v>235.2</v>
      </c>
      <c r="H7" s="82">
        <v>75</v>
      </c>
      <c r="I7" s="82">
        <v>10</v>
      </c>
      <c r="J7" s="82">
        <v>20</v>
      </c>
      <c r="K7" s="82">
        <v>40</v>
      </c>
      <c r="L7" s="82">
        <v>4</v>
      </c>
      <c r="M7" s="82">
        <v>7</v>
      </c>
      <c r="N7" s="82">
        <v>0</v>
      </c>
      <c r="O7" s="82">
        <v>0</v>
      </c>
      <c r="P7" s="82">
        <v>0</v>
      </c>
      <c r="Q7" s="82">
        <f t="shared" si="0"/>
        <v>391.2</v>
      </c>
      <c r="R7" s="81">
        <f>SUM(Q6:Q7)</f>
        <v>655.20000000000005</v>
      </c>
      <c r="S7" s="57"/>
      <c r="T7" t="s">
        <v>591</v>
      </c>
    </row>
    <row r="8" spans="1:24" ht="27.15" customHeight="1" x14ac:dyDescent="0.25">
      <c r="A8" s="108">
        <v>50004</v>
      </c>
      <c r="B8" s="58" t="s">
        <v>75</v>
      </c>
      <c r="C8" s="58" t="s">
        <v>592</v>
      </c>
      <c r="D8" s="59">
        <v>21</v>
      </c>
      <c r="E8" s="59" t="s">
        <v>494</v>
      </c>
      <c r="F8" s="60">
        <v>44200</v>
      </c>
      <c r="G8" s="82">
        <v>58.5</v>
      </c>
      <c r="H8" s="82">
        <v>50</v>
      </c>
      <c r="I8" s="82">
        <v>10</v>
      </c>
      <c r="J8" s="82">
        <v>10</v>
      </c>
      <c r="K8" s="82">
        <v>20</v>
      </c>
      <c r="L8" s="82">
        <v>4</v>
      </c>
      <c r="M8" s="82">
        <v>0</v>
      </c>
      <c r="N8" s="82">
        <v>0</v>
      </c>
      <c r="O8" s="82">
        <v>0</v>
      </c>
      <c r="P8" s="82">
        <v>0</v>
      </c>
      <c r="Q8" s="82">
        <f t="shared" si="0"/>
        <v>152.5</v>
      </c>
      <c r="R8" s="57">
        <v>152.5</v>
      </c>
      <c r="S8" s="57"/>
      <c r="T8" t="s">
        <v>593</v>
      </c>
    </row>
    <row r="9" spans="1:24" ht="27.15" customHeight="1" x14ac:dyDescent="0.25">
      <c r="A9" s="108">
        <v>90359</v>
      </c>
      <c r="B9" s="58" t="s">
        <v>76</v>
      </c>
      <c r="C9" s="115" t="s">
        <v>586</v>
      </c>
      <c r="D9" s="59" t="s">
        <v>594</v>
      </c>
      <c r="E9" s="59" t="s">
        <v>595</v>
      </c>
      <c r="F9" s="60">
        <v>44600</v>
      </c>
      <c r="G9" s="82">
        <v>243.62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6.7</v>
      </c>
      <c r="N9" s="82">
        <v>20.85</v>
      </c>
      <c r="O9" s="82">
        <v>8.0500000000000007</v>
      </c>
      <c r="P9" s="82">
        <v>20.78</v>
      </c>
      <c r="Q9" s="82">
        <f t="shared" si="0"/>
        <v>300</v>
      </c>
      <c r="R9" s="57" t="s">
        <v>581</v>
      </c>
      <c r="S9" s="57">
        <v>2800</v>
      </c>
      <c r="T9" s="82">
        <v>56.38</v>
      </c>
      <c r="U9" s="57" t="s">
        <v>582</v>
      </c>
      <c r="V9" s="57">
        <v>2798</v>
      </c>
      <c r="W9" s="65">
        <v>243.62</v>
      </c>
      <c r="X9" s="81">
        <f>SUM(T9,W9)</f>
        <v>300</v>
      </c>
    </row>
    <row r="10" spans="1:24" ht="23.25" customHeight="1" x14ac:dyDescent="0.25">
      <c r="A10" s="108">
        <v>90400</v>
      </c>
      <c r="B10" s="58" t="s">
        <v>76</v>
      </c>
      <c r="C10" s="115" t="s">
        <v>586</v>
      </c>
      <c r="D10" s="59" t="s">
        <v>596</v>
      </c>
      <c r="E10" s="59" t="s">
        <v>597</v>
      </c>
      <c r="F10" s="60">
        <v>44600</v>
      </c>
      <c r="G10" s="82">
        <v>257.07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6.7</v>
      </c>
      <c r="N10" s="82">
        <v>13.6</v>
      </c>
      <c r="O10" s="82">
        <v>1.58</v>
      </c>
      <c r="P10" s="82">
        <v>21.05</v>
      </c>
      <c r="Q10" s="82">
        <f t="shared" si="0"/>
        <v>300</v>
      </c>
      <c r="R10" s="57" t="s">
        <v>581</v>
      </c>
      <c r="S10" s="57">
        <v>2804</v>
      </c>
      <c r="T10" s="82">
        <v>42.93</v>
      </c>
      <c r="U10" s="57" t="s">
        <v>582</v>
      </c>
      <c r="V10">
        <v>2802</v>
      </c>
      <c r="W10" s="57">
        <v>257.07</v>
      </c>
      <c r="X10" s="81">
        <f>SUM(T10,W10)</f>
        <v>300</v>
      </c>
    </row>
    <row r="11" spans="1:24" ht="27.15" customHeight="1" x14ac:dyDescent="0.25">
      <c r="A11" s="108">
        <v>70001</v>
      </c>
      <c r="B11" s="58" t="s">
        <v>598</v>
      </c>
      <c r="C11" s="58" t="s">
        <v>592</v>
      </c>
      <c r="D11" s="59" t="s">
        <v>599</v>
      </c>
      <c r="E11" s="59" t="s">
        <v>600</v>
      </c>
      <c r="F11" s="60">
        <v>44603</v>
      </c>
      <c r="G11" s="82">
        <v>352.8</v>
      </c>
      <c r="H11" s="82">
        <v>100</v>
      </c>
      <c r="I11" s="82">
        <v>10</v>
      </c>
      <c r="J11" s="82">
        <v>30</v>
      </c>
      <c r="K11" s="82">
        <v>60</v>
      </c>
      <c r="L11" s="82">
        <v>4</v>
      </c>
      <c r="M11" s="82">
        <v>6.95</v>
      </c>
      <c r="N11" s="82">
        <v>39</v>
      </c>
      <c r="O11" s="82">
        <v>46.72</v>
      </c>
      <c r="P11" s="82">
        <v>9.0399999999999991</v>
      </c>
      <c r="Q11" s="82">
        <f t="shared" si="0"/>
        <v>658.51</v>
      </c>
      <c r="R11" s="57"/>
      <c r="S11" s="57"/>
    </row>
    <row r="12" spans="1:24" ht="20.399999999999999" customHeight="1" x14ac:dyDescent="0.25">
      <c r="A12" s="108">
        <v>90016</v>
      </c>
      <c r="B12" s="58" t="s">
        <v>76</v>
      </c>
      <c r="C12" s="58" t="s">
        <v>592</v>
      </c>
      <c r="D12" s="59">
        <v>2021</v>
      </c>
      <c r="E12" s="59" t="s">
        <v>601</v>
      </c>
      <c r="F12" s="60">
        <v>44603</v>
      </c>
      <c r="G12" s="82">
        <v>42.3</v>
      </c>
      <c r="H12" s="82">
        <v>50</v>
      </c>
      <c r="I12" s="82">
        <v>10</v>
      </c>
      <c r="J12" s="82">
        <v>10</v>
      </c>
      <c r="K12" s="82">
        <v>20</v>
      </c>
      <c r="L12" s="82">
        <v>4</v>
      </c>
      <c r="M12" s="82">
        <v>0</v>
      </c>
      <c r="N12" s="82">
        <v>0</v>
      </c>
      <c r="O12" s="82">
        <v>0</v>
      </c>
      <c r="P12" s="82">
        <v>0</v>
      </c>
      <c r="Q12" s="82">
        <f t="shared" si="0"/>
        <v>136.30000000000001</v>
      </c>
      <c r="R12" s="81"/>
      <c r="S12" s="57"/>
    </row>
    <row r="13" spans="1:24" ht="25.5" customHeight="1" x14ac:dyDescent="0.25">
      <c r="A13" s="108">
        <v>90813</v>
      </c>
      <c r="B13" s="58" t="s">
        <v>76</v>
      </c>
      <c r="C13" s="58" t="s">
        <v>592</v>
      </c>
      <c r="D13" s="59" t="s">
        <v>599</v>
      </c>
      <c r="E13" s="59" t="s">
        <v>490</v>
      </c>
      <c r="F13" s="60">
        <v>44603</v>
      </c>
      <c r="G13" s="82">
        <v>273.60000000000002</v>
      </c>
      <c r="H13" s="82">
        <v>100</v>
      </c>
      <c r="I13" s="82">
        <v>10</v>
      </c>
      <c r="J13" s="82">
        <v>30</v>
      </c>
      <c r="K13" s="82">
        <v>60</v>
      </c>
      <c r="L13" s="82">
        <v>4</v>
      </c>
      <c r="M13" s="82">
        <v>6.95</v>
      </c>
      <c r="N13" s="82">
        <v>52</v>
      </c>
      <c r="O13" s="82">
        <v>2.44</v>
      </c>
      <c r="P13" s="82">
        <v>9.0399999999999991</v>
      </c>
      <c r="Q13" s="82">
        <f t="shared" si="0"/>
        <v>548.03</v>
      </c>
      <c r="R13" s="57"/>
      <c r="S13" s="57"/>
    </row>
    <row r="14" spans="1:24" ht="30.9" customHeight="1" x14ac:dyDescent="0.25">
      <c r="A14" s="108">
        <v>240093</v>
      </c>
      <c r="B14" s="29" t="s">
        <v>165</v>
      </c>
      <c r="C14" s="29" t="s">
        <v>592</v>
      </c>
      <c r="D14" s="55" t="s">
        <v>602</v>
      </c>
      <c r="E14" s="55" t="s">
        <v>603</v>
      </c>
      <c r="F14" s="26">
        <v>44603</v>
      </c>
      <c r="G14" s="83">
        <v>105.3</v>
      </c>
      <c r="H14" s="83">
        <v>75</v>
      </c>
      <c r="I14" s="83">
        <v>10</v>
      </c>
      <c r="J14" s="83">
        <v>20</v>
      </c>
      <c r="K14" s="83">
        <v>40</v>
      </c>
      <c r="L14" s="83">
        <v>4</v>
      </c>
      <c r="M14" s="83">
        <v>6.95</v>
      </c>
      <c r="N14" s="83">
        <v>52</v>
      </c>
      <c r="O14" s="83">
        <v>24.58</v>
      </c>
      <c r="P14" s="83">
        <v>9.0399999999999991</v>
      </c>
      <c r="Q14" s="82">
        <f t="shared" si="0"/>
        <v>346.87</v>
      </c>
      <c r="R14" s="4">
        <f>SUM(Q11:Q14)</f>
        <v>1689.71</v>
      </c>
      <c r="S14" t="s">
        <v>604</v>
      </c>
    </row>
    <row r="15" spans="1:24" ht="31.5" customHeight="1" x14ac:dyDescent="0.25">
      <c r="A15" s="108">
        <v>50016</v>
      </c>
      <c r="B15" s="29" t="s">
        <v>75</v>
      </c>
      <c r="C15" s="29" t="s">
        <v>592</v>
      </c>
      <c r="D15" s="55" t="s">
        <v>610</v>
      </c>
      <c r="E15" s="55" t="s">
        <v>611</v>
      </c>
      <c r="F15" s="26">
        <v>44652</v>
      </c>
      <c r="G15" s="83">
        <v>161.28</v>
      </c>
      <c r="H15" s="83">
        <v>100</v>
      </c>
      <c r="I15" s="83">
        <v>10</v>
      </c>
      <c r="J15" s="83">
        <v>30</v>
      </c>
      <c r="K15" s="83">
        <v>60</v>
      </c>
      <c r="L15" s="83">
        <v>4</v>
      </c>
      <c r="M15" s="83">
        <v>6.95</v>
      </c>
      <c r="N15" s="83">
        <v>39</v>
      </c>
      <c r="O15" s="83">
        <v>9.82</v>
      </c>
      <c r="P15" s="83">
        <v>9.0399999999999991</v>
      </c>
      <c r="Q15" s="82">
        <f t="shared" si="0"/>
        <v>430.09</v>
      </c>
      <c r="R15" s="4"/>
    </row>
    <row r="16" spans="1:24" ht="32.25" customHeight="1" x14ac:dyDescent="0.25">
      <c r="A16" s="108">
        <v>200048</v>
      </c>
      <c r="B16" s="29" t="s">
        <v>612</v>
      </c>
      <c r="C16" s="29" t="s">
        <v>592</v>
      </c>
      <c r="D16" s="55" t="s">
        <v>610</v>
      </c>
      <c r="E16" s="55" t="s">
        <v>613</v>
      </c>
      <c r="F16" s="26">
        <v>44652</v>
      </c>
      <c r="G16" s="83">
        <v>216</v>
      </c>
      <c r="H16" s="83">
        <v>100</v>
      </c>
      <c r="I16" s="83">
        <v>10</v>
      </c>
      <c r="J16" s="83">
        <v>30</v>
      </c>
      <c r="K16" s="83">
        <v>60</v>
      </c>
      <c r="L16" s="83">
        <v>4</v>
      </c>
      <c r="M16" s="83">
        <v>6.95</v>
      </c>
      <c r="N16" s="83">
        <v>65</v>
      </c>
      <c r="O16" s="83">
        <v>17.2</v>
      </c>
      <c r="P16" s="83">
        <v>9.0399999999999991</v>
      </c>
      <c r="Q16" s="82">
        <f t="shared" si="0"/>
        <v>518.18999999999994</v>
      </c>
      <c r="R16" s="4">
        <f>SUM(Q15:Q16)</f>
        <v>948.28</v>
      </c>
      <c r="S16" t="s">
        <v>614</v>
      </c>
    </row>
    <row r="17" spans="1:25" ht="30.9" customHeight="1" x14ac:dyDescent="0.25">
      <c r="A17" s="108">
        <v>50148</v>
      </c>
      <c r="B17" s="29" t="s">
        <v>75</v>
      </c>
      <c r="C17" s="29" t="s">
        <v>592</v>
      </c>
      <c r="D17" s="55" t="s">
        <v>610</v>
      </c>
      <c r="E17" s="55" t="s">
        <v>442</v>
      </c>
      <c r="F17" s="26">
        <v>44750</v>
      </c>
      <c r="G17" s="83">
        <v>220.5</v>
      </c>
      <c r="H17" s="83">
        <v>100</v>
      </c>
      <c r="I17" s="83">
        <v>10</v>
      </c>
      <c r="J17" s="83">
        <v>30</v>
      </c>
      <c r="K17" s="83">
        <v>60</v>
      </c>
      <c r="L17" s="83">
        <v>4</v>
      </c>
      <c r="M17" s="83">
        <v>6.95</v>
      </c>
      <c r="N17" s="83">
        <v>39</v>
      </c>
      <c r="O17" s="83">
        <v>2.44</v>
      </c>
      <c r="P17" s="83">
        <v>9.0399999999999991</v>
      </c>
      <c r="Q17" s="82">
        <f t="shared" si="0"/>
        <v>481.93</v>
      </c>
      <c r="R17" s="4"/>
    </row>
    <row r="18" spans="1:25" ht="30.9" customHeight="1" x14ac:dyDescent="0.25">
      <c r="A18" s="108">
        <v>90374</v>
      </c>
      <c r="B18" s="58" t="s">
        <v>76</v>
      </c>
      <c r="C18" s="58" t="s">
        <v>592</v>
      </c>
      <c r="D18" s="55" t="s">
        <v>610</v>
      </c>
      <c r="E18" s="55" t="s">
        <v>615</v>
      </c>
      <c r="F18" s="26">
        <v>44750</v>
      </c>
      <c r="G18" s="83">
        <v>151.19999999999999</v>
      </c>
      <c r="H18" s="83">
        <v>100</v>
      </c>
      <c r="I18" s="83">
        <v>10</v>
      </c>
      <c r="J18" s="83">
        <v>30</v>
      </c>
      <c r="K18" s="83">
        <v>60</v>
      </c>
      <c r="L18" s="83">
        <v>4</v>
      </c>
      <c r="M18" s="83">
        <v>6.95</v>
      </c>
      <c r="N18" s="83">
        <v>39</v>
      </c>
      <c r="O18" s="83">
        <v>2.44</v>
      </c>
      <c r="P18" s="83">
        <v>9.0399999999999991</v>
      </c>
      <c r="Q18" s="82">
        <f t="shared" si="0"/>
        <v>412.63</v>
      </c>
    </row>
    <row r="19" spans="1:25" ht="30.9" customHeight="1" x14ac:dyDescent="0.25">
      <c r="A19" s="108">
        <v>100056</v>
      </c>
      <c r="B19" s="29" t="s">
        <v>204</v>
      </c>
      <c r="C19" s="29" t="s">
        <v>592</v>
      </c>
      <c r="D19" s="55" t="s">
        <v>610</v>
      </c>
      <c r="E19" s="55" t="s">
        <v>616</v>
      </c>
      <c r="F19" s="26">
        <v>44750</v>
      </c>
      <c r="G19" s="83">
        <v>513</v>
      </c>
      <c r="H19" s="83">
        <v>100</v>
      </c>
      <c r="I19" s="83">
        <v>10</v>
      </c>
      <c r="J19" s="83">
        <v>30</v>
      </c>
      <c r="K19" s="83">
        <v>60</v>
      </c>
      <c r="L19" s="83">
        <v>4</v>
      </c>
      <c r="M19" s="83">
        <v>6.95</v>
      </c>
      <c r="N19" s="83">
        <v>13</v>
      </c>
      <c r="O19" s="83">
        <v>2.44</v>
      </c>
      <c r="P19" s="83">
        <v>9.0399999999999991</v>
      </c>
      <c r="Q19" s="82">
        <f t="shared" si="0"/>
        <v>748.43000000000006</v>
      </c>
      <c r="R19" s="4">
        <f>SUM(Q19)</f>
        <v>748.43000000000006</v>
      </c>
      <c r="S19" t="s">
        <v>617</v>
      </c>
    </row>
    <row r="20" spans="1:25" s="54" customFormat="1" ht="45.15" customHeight="1" x14ac:dyDescent="0.25">
      <c r="A20" s="116">
        <v>90189</v>
      </c>
      <c r="B20" s="88" t="s">
        <v>76</v>
      </c>
      <c r="C20" s="117" t="s">
        <v>586</v>
      </c>
      <c r="D20" s="89" t="s">
        <v>610</v>
      </c>
      <c r="E20" s="89" t="s">
        <v>618</v>
      </c>
      <c r="F20" s="90">
        <v>44819</v>
      </c>
      <c r="G20" s="91">
        <v>255.57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6.95</v>
      </c>
      <c r="N20" s="91">
        <v>26</v>
      </c>
      <c r="O20" s="91">
        <v>2.44</v>
      </c>
      <c r="P20" s="91">
        <v>9.0399999999999991</v>
      </c>
      <c r="Q20" s="92">
        <f>SUM(G20:P20)</f>
        <v>300</v>
      </c>
      <c r="R20" s="68" t="s">
        <v>581</v>
      </c>
      <c r="S20" s="118">
        <v>2834</v>
      </c>
      <c r="T20" s="119">
        <v>44.43</v>
      </c>
      <c r="U20" s="68" t="s">
        <v>619</v>
      </c>
      <c r="W20" s="118">
        <v>2832</v>
      </c>
      <c r="X20" s="119">
        <v>255.57</v>
      </c>
      <c r="Y20" s="119">
        <f>SUM(T20,X20)</f>
        <v>300</v>
      </c>
    </row>
    <row r="21" spans="1:25" ht="33" customHeight="1" x14ac:dyDescent="0.25">
      <c r="A21" s="108">
        <v>90277</v>
      </c>
      <c r="B21" s="29" t="s">
        <v>76</v>
      </c>
      <c r="C21" s="97" t="s">
        <v>586</v>
      </c>
      <c r="D21" s="55" t="s">
        <v>610</v>
      </c>
      <c r="E21" s="55" t="s">
        <v>620</v>
      </c>
      <c r="F21" s="26">
        <v>44819</v>
      </c>
      <c r="G21" s="83">
        <v>229.57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6.95</v>
      </c>
      <c r="N21" s="83">
        <v>52</v>
      </c>
      <c r="O21" s="83">
        <v>2.44</v>
      </c>
      <c r="P21" s="83">
        <v>9.0399999999999991</v>
      </c>
      <c r="Q21" s="82">
        <f t="shared" si="0"/>
        <v>300</v>
      </c>
      <c r="R21" s="57" t="s">
        <v>581</v>
      </c>
      <c r="S21" s="112">
        <v>2838</v>
      </c>
      <c r="T21" s="7">
        <v>70.430000000000007</v>
      </c>
      <c r="U21" s="57" t="s">
        <v>619</v>
      </c>
      <c r="W21" s="112">
        <v>2836</v>
      </c>
      <c r="X21" s="7">
        <v>229.57</v>
      </c>
      <c r="Y21" s="7">
        <f>SUM(T21,X21)</f>
        <v>300</v>
      </c>
    </row>
    <row r="22" spans="1:25" ht="30.9" customHeight="1" x14ac:dyDescent="0.25">
      <c r="A22" s="108">
        <v>230019</v>
      </c>
      <c r="B22" s="29" t="s">
        <v>419</v>
      </c>
      <c r="C22" s="29" t="s">
        <v>592</v>
      </c>
      <c r="D22" s="55">
        <v>2021</v>
      </c>
      <c r="E22" s="55" t="s">
        <v>487</v>
      </c>
      <c r="F22" s="26">
        <v>44799</v>
      </c>
      <c r="G22" s="83">
        <v>96</v>
      </c>
      <c r="H22" s="83">
        <v>50</v>
      </c>
      <c r="I22" s="83">
        <v>10</v>
      </c>
      <c r="J22" s="83">
        <v>10</v>
      </c>
      <c r="K22" s="83">
        <v>20</v>
      </c>
      <c r="L22" s="83">
        <v>4</v>
      </c>
      <c r="M22" s="83">
        <v>7.38</v>
      </c>
      <c r="N22" s="83">
        <v>0</v>
      </c>
      <c r="O22" s="83">
        <v>0</v>
      </c>
      <c r="P22" s="83">
        <v>0</v>
      </c>
      <c r="Q22" s="82">
        <f t="shared" si="0"/>
        <v>197.38</v>
      </c>
      <c r="R22" s="4" t="s">
        <v>623</v>
      </c>
    </row>
    <row r="23" spans="1:25" ht="26.4" x14ac:dyDescent="0.25">
      <c r="A23" s="108">
        <v>10017</v>
      </c>
      <c r="B23" s="29" t="s">
        <v>74</v>
      </c>
      <c r="C23" s="29" t="s">
        <v>592</v>
      </c>
      <c r="D23" s="55">
        <v>2021</v>
      </c>
      <c r="E23" s="55" t="s">
        <v>624</v>
      </c>
      <c r="F23" s="26">
        <v>44845</v>
      </c>
      <c r="G23" s="83">
        <v>54.6</v>
      </c>
      <c r="H23" s="83">
        <v>50</v>
      </c>
      <c r="I23" s="83">
        <v>10</v>
      </c>
      <c r="J23" s="83">
        <v>10</v>
      </c>
      <c r="K23" s="83">
        <v>20</v>
      </c>
      <c r="L23" s="83">
        <v>4</v>
      </c>
      <c r="M23" s="83">
        <v>7.38</v>
      </c>
      <c r="N23" s="83">
        <v>0</v>
      </c>
      <c r="O23" s="83">
        <v>0</v>
      </c>
      <c r="P23" s="83">
        <v>0</v>
      </c>
      <c r="Q23" s="82">
        <f t="shared" si="0"/>
        <v>155.97999999999999</v>
      </c>
      <c r="R23" s="4"/>
    </row>
    <row r="24" spans="1:25" ht="27.75" customHeight="1" x14ac:dyDescent="0.25">
      <c r="A24" s="108">
        <v>90344</v>
      </c>
      <c r="B24" s="29" t="s">
        <v>76</v>
      </c>
      <c r="C24" s="29" t="s">
        <v>592</v>
      </c>
      <c r="D24" s="55" t="s">
        <v>625</v>
      </c>
      <c r="E24" s="55" t="s">
        <v>626</v>
      </c>
      <c r="F24" s="26">
        <v>44845</v>
      </c>
      <c r="G24" s="83">
        <v>190.8</v>
      </c>
      <c r="H24" s="83">
        <v>75</v>
      </c>
      <c r="I24" s="83">
        <v>10</v>
      </c>
      <c r="J24" s="83">
        <v>20</v>
      </c>
      <c r="K24" s="83">
        <v>40</v>
      </c>
      <c r="L24" s="83">
        <v>4</v>
      </c>
      <c r="M24" s="83">
        <v>7</v>
      </c>
      <c r="N24" s="83">
        <v>0</v>
      </c>
      <c r="O24" s="83">
        <v>0</v>
      </c>
      <c r="P24" s="83">
        <v>0</v>
      </c>
      <c r="Q24" s="82">
        <f t="shared" si="0"/>
        <v>346.8</v>
      </c>
      <c r="R24" s="4"/>
    </row>
    <row r="25" spans="1:25" ht="26.4" x14ac:dyDescent="0.25">
      <c r="A25" s="108">
        <v>90140</v>
      </c>
      <c r="B25" s="29" t="s">
        <v>76</v>
      </c>
      <c r="C25" s="29" t="s">
        <v>592</v>
      </c>
      <c r="D25" s="95" t="s">
        <v>627</v>
      </c>
      <c r="E25" s="55" t="s">
        <v>534</v>
      </c>
      <c r="F25" s="26">
        <v>44845</v>
      </c>
      <c r="G25" s="83">
        <v>168</v>
      </c>
      <c r="H25" s="83">
        <v>75</v>
      </c>
      <c r="I25" s="83">
        <v>10</v>
      </c>
      <c r="J25" s="83">
        <v>20</v>
      </c>
      <c r="K25" s="83">
        <v>40</v>
      </c>
      <c r="L25" s="83">
        <v>4</v>
      </c>
      <c r="M25" s="83">
        <v>7.38</v>
      </c>
      <c r="N25" s="83">
        <v>0</v>
      </c>
      <c r="O25" s="83">
        <v>0</v>
      </c>
      <c r="P25" s="83">
        <v>0</v>
      </c>
      <c r="Q25" s="82">
        <f t="shared" si="0"/>
        <v>324.38</v>
      </c>
      <c r="R25" s="4" t="s">
        <v>628</v>
      </c>
      <c r="V25" s="4">
        <f>SUM(Q23:Q25)</f>
        <v>827.16</v>
      </c>
    </row>
    <row r="26" spans="1:25" x14ac:dyDescent="0.25">
      <c r="A26" s="109"/>
      <c r="B26" s="97"/>
      <c r="C26" s="97"/>
      <c r="D26" s="98"/>
      <c r="E26" s="98"/>
      <c r="F26" s="43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82"/>
      <c r="R26" s="4"/>
    </row>
    <row r="27" spans="1:25" ht="51" customHeight="1" x14ac:dyDescent="0.25">
      <c r="A27" s="109"/>
      <c r="B27" s="97"/>
      <c r="C27" s="97"/>
      <c r="D27" s="98"/>
      <c r="E27" s="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03"/>
      <c r="R27" s="4"/>
    </row>
    <row r="28" spans="1:25" ht="51" customHeight="1" x14ac:dyDescent="0.25">
      <c r="A28" s="109"/>
      <c r="B28" s="97"/>
      <c r="C28" s="97"/>
      <c r="D28" s="98"/>
      <c r="E28" s="98"/>
      <c r="F28" s="43"/>
      <c r="G28" s="99"/>
      <c r="H28" s="199"/>
      <c r="I28" s="199"/>
      <c r="J28" s="199"/>
      <c r="K28" s="199"/>
      <c r="L28" s="199"/>
      <c r="M28" s="199"/>
      <c r="N28" s="199"/>
      <c r="O28" s="199"/>
      <c r="P28" s="199"/>
      <c r="Q28" s="104"/>
      <c r="R28" s="4"/>
    </row>
    <row r="29" spans="1:25" x14ac:dyDescent="0.25">
      <c r="A29" s="109"/>
      <c r="B29" s="97"/>
      <c r="C29" s="97"/>
      <c r="D29" s="98"/>
      <c r="E29" s="98"/>
      <c r="F29" s="43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  <c r="R29" s="4"/>
    </row>
    <row r="30" spans="1:25" ht="51" customHeight="1" x14ac:dyDescent="0.25">
      <c r="A30" s="109"/>
      <c r="B30" s="97"/>
      <c r="C30" s="97"/>
      <c r="D30" s="98"/>
      <c r="E30" s="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03"/>
      <c r="R30" s="4"/>
    </row>
    <row r="31" spans="1:25" ht="51" customHeight="1" x14ac:dyDescent="0.25">
      <c r="A31" s="109"/>
      <c r="B31" s="97"/>
      <c r="C31" s="97"/>
      <c r="D31" s="98"/>
      <c r="E31" s="98"/>
      <c r="F31" s="43"/>
      <c r="G31" s="99"/>
      <c r="H31" s="199"/>
      <c r="I31" s="199"/>
      <c r="J31" s="199"/>
      <c r="K31" s="199"/>
      <c r="L31" s="199"/>
      <c r="M31" s="199"/>
      <c r="N31" s="199"/>
      <c r="O31" s="199"/>
      <c r="P31" s="199"/>
      <c r="Q31" s="104"/>
      <c r="R31" s="4"/>
    </row>
    <row r="32" spans="1:25" x14ac:dyDescent="0.25">
      <c r="A32" s="108"/>
      <c r="D32" s="55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2"/>
      <c r="R32" s="4"/>
    </row>
    <row r="33" spans="1:20" x14ac:dyDescent="0.25">
      <c r="A33" s="108"/>
      <c r="D33" s="55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4"/>
    </row>
    <row r="34" spans="1:20" x14ac:dyDescent="0.25">
      <c r="A34" s="108"/>
      <c r="D34" s="55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2"/>
    </row>
    <row r="35" spans="1:20" x14ac:dyDescent="0.25">
      <c r="A35" s="108"/>
      <c r="D35" s="55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2"/>
    </row>
    <row r="36" spans="1:20" x14ac:dyDescent="0.25">
      <c r="A36" s="108"/>
      <c r="D36" s="55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2"/>
    </row>
    <row r="37" spans="1:20" x14ac:dyDescent="0.25">
      <c r="A37" s="110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2"/>
    </row>
    <row r="38" spans="1:20" ht="15" x14ac:dyDescent="0.4">
      <c r="A38" s="111"/>
      <c r="G38" s="84"/>
      <c r="H38" s="84"/>
      <c r="I38" s="84"/>
      <c r="J38" s="84"/>
      <c r="K38" s="84"/>
      <c r="L38" s="84"/>
      <c r="M38" s="84"/>
      <c r="N38" s="85"/>
      <c r="O38" s="85"/>
      <c r="P38" s="85"/>
      <c r="Q38" s="86"/>
    </row>
    <row r="39" spans="1:20" s="57" customFormat="1" ht="10.199999999999999" x14ac:dyDescent="0.2">
      <c r="A39" s="107"/>
      <c r="B39" s="58"/>
      <c r="C39" s="58"/>
      <c r="D39" s="70"/>
      <c r="E39" s="59"/>
      <c r="F39" s="60"/>
      <c r="G39" s="79">
        <f>SUM(G5:G38)</f>
        <v>4149.0300000000007</v>
      </c>
      <c r="H39" s="79">
        <f>SUM(H5:H38)</f>
        <v>1275</v>
      </c>
      <c r="I39" s="79">
        <f t="shared" ref="I39:P39" si="1">SUM(I5:I38)</f>
        <v>160</v>
      </c>
      <c r="J39" s="79">
        <f t="shared" si="1"/>
        <v>350</v>
      </c>
      <c r="K39" s="79">
        <f t="shared" si="1"/>
        <v>700</v>
      </c>
      <c r="L39" s="79">
        <f t="shared" si="1"/>
        <v>64</v>
      </c>
      <c r="M39" s="79">
        <f t="shared" si="1"/>
        <v>132.74</v>
      </c>
      <c r="N39" s="79">
        <f t="shared" si="1"/>
        <v>484.45</v>
      </c>
      <c r="O39" s="79">
        <f t="shared" si="1"/>
        <v>144.71999999999997</v>
      </c>
      <c r="P39" s="79">
        <f t="shared" si="1"/>
        <v>153.27999999999992</v>
      </c>
      <c r="Q39" s="73">
        <f>SUM(Q5:Q38)</f>
        <v>7613.22</v>
      </c>
    </row>
    <row r="40" spans="1:20" x14ac:dyDescent="0.25">
      <c r="P40" s="102">
        <f>SUM(G39:P39)</f>
        <v>7613.22</v>
      </c>
      <c r="R40" s="12"/>
      <c r="S40" s="13"/>
    </row>
    <row r="41" spans="1:20" x14ac:dyDescent="0.25">
      <c r="N41" s="57"/>
      <c r="O41" s="57"/>
      <c r="P41" s="106" t="s">
        <v>430</v>
      </c>
      <c r="Q41" s="67">
        <v>-129.36000000000001</v>
      </c>
      <c r="R41" s="13"/>
      <c r="S41" s="14"/>
    </row>
    <row r="42" spans="1:20" x14ac:dyDescent="0.25">
      <c r="N42" s="57"/>
      <c r="O42" s="57"/>
      <c r="P42" s="106" t="s">
        <v>607</v>
      </c>
      <c r="Q42" s="67">
        <v>-199.26</v>
      </c>
      <c r="R42" s="13" t="s">
        <v>609</v>
      </c>
      <c r="S42" s="14"/>
    </row>
    <row r="43" spans="1:20" x14ac:dyDescent="0.25">
      <c r="K43" s="47"/>
      <c r="N43" s="57"/>
      <c r="O43" s="57"/>
      <c r="P43" s="106" t="s">
        <v>608</v>
      </c>
      <c r="Q43" s="67">
        <v>-324.72000000000003</v>
      </c>
      <c r="R43" s="13" t="s">
        <v>609</v>
      </c>
      <c r="S43" s="14"/>
      <c r="T43" s="7">
        <f>SUM(Q41:Q45)</f>
        <v>-904.26</v>
      </c>
    </row>
    <row r="44" spans="1:20" x14ac:dyDescent="0.25">
      <c r="N44" s="57"/>
      <c r="O44" s="57"/>
      <c r="P44" s="106" t="s">
        <v>605</v>
      </c>
      <c r="Q44" s="65">
        <v>-154.97999999999999</v>
      </c>
      <c r="R44" s="13"/>
      <c r="S44" s="14"/>
    </row>
    <row r="45" spans="1:20" x14ac:dyDescent="0.25">
      <c r="A45" s="32"/>
      <c r="N45" s="57"/>
      <c r="O45" s="57"/>
      <c r="P45" s="106" t="s">
        <v>606</v>
      </c>
      <c r="Q45" s="65">
        <v>-95.94</v>
      </c>
    </row>
    <row r="46" spans="1:20" x14ac:dyDescent="0.25">
      <c r="A46" s="32"/>
      <c r="N46" s="57"/>
      <c r="O46" s="57"/>
      <c r="P46" s="57"/>
      <c r="Q46" s="65"/>
    </row>
    <row r="47" spans="1:20" x14ac:dyDescent="0.25">
      <c r="A47" s="31"/>
      <c r="N47" s="57"/>
      <c r="O47" s="57"/>
      <c r="P47" s="57"/>
      <c r="Q47" s="57"/>
    </row>
    <row r="48" spans="1:20" x14ac:dyDescent="0.25">
      <c r="A48" s="31"/>
      <c r="N48" s="57"/>
      <c r="O48" s="57"/>
      <c r="P48" s="57"/>
      <c r="Q48" s="57"/>
    </row>
    <row r="49" spans="6:20" x14ac:dyDescent="0.25">
      <c r="F49" s="49"/>
      <c r="N49" s="57"/>
      <c r="O49" s="57" t="s">
        <v>56</v>
      </c>
      <c r="P49" s="57"/>
      <c r="Q49" s="73">
        <f>SUM(Q39:Q47)</f>
        <v>6708.9600000000009</v>
      </c>
    </row>
    <row r="50" spans="6:20" x14ac:dyDescent="0.25">
      <c r="F50" s="49"/>
      <c r="N50" s="57"/>
      <c r="O50" s="57"/>
      <c r="P50" s="57"/>
      <c r="Q50" s="73"/>
      <c r="R50" t="s">
        <v>576</v>
      </c>
    </row>
    <row r="51" spans="6:20" x14ac:dyDescent="0.25">
      <c r="F51" s="49"/>
      <c r="N51" s="57"/>
      <c r="O51" s="57"/>
      <c r="P51" s="57"/>
      <c r="Q51" s="73">
        <v>28457.7</v>
      </c>
      <c r="R51" t="s">
        <v>621</v>
      </c>
    </row>
    <row r="52" spans="6:20" x14ac:dyDescent="0.25">
      <c r="F52" s="49"/>
      <c r="N52" s="57"/>
      <c r="O52" s="57"/>
      <c r="P52" s="57"/>
      <c r="Q52" s="73"/>
    </row>
    <row r="53" spans="6:20" x14ac:dyDescent="0.25">
      <c r="F53" s="49"/>
      <c r="N53" s="194">
        <v>44561</v>
      </c>
      <c r="O53" s="194"/>
      <c r="P53" s="57"/>
      <c r="Q53" s="75">
        <v>1.72</v>
      </c>
    </row>
    <row r="54" spans="6:20" x14ac:dyDescent="0.25">
      <c r="N54" s="194">
        <v>44651</v>
      </c>
      <c r="O54" s="194"/>
      <c r="P54" s="57"/>
      <c r="Q54" s="57">
        <v>0.21</v>
      </c>
    </row>
    <row r="55" spans="6:20" x14ac:dyDescent="0.25">
      <c r="N55" s="194">
        <v>44742</v>
      </c>
      <c r="O55" s="194"/>
      <c r="P55" s="76"/>
      <c r="Q55" s="57">
        <v>0.44</v>
      </c>
    </row>
    <row r="56" spans="6:20" x14ac:dyDescent="0.25">
      <c r="N56" s="194">
        <v>44834</v>
      </c>
      <c r="O56" s="194"/>
      <c r="P56" s="57"/>
      <c r="Q56" s="57">
        <v>2.3199999999999998</v>
      </c>
      <c r="T56" s="93">
        <f>SUM(Q53:Q56)</f>
        <v>4.6899999999999995</v>
      </c>
    </row>
    <row r="57" spans="6:20" x14ac:dyDescent="0.25">
      <c r="N57" s="57"/>
      <c r="O57" s="57"/>
      <c r="P57" s="57"/>
      <c r="Q57" s="73">
        <f>SUM(Q49:Q56)</f>
        <v>35171.350000000006</v>
      </c>
    </row>
    <row r="58" spans="6:20" x14ac:dyDescent="0.25">
      <c r="N58" s="57"/>
      <c r="O58" s="57"/>
      <c r="P58" s="57"/>
      <c r="Q58" s="57"/>
    </row>
    <row r="59" spans="6:20" x14ac:dyDescent="0.25">
      <c r="N59" s="195"/>
      <c r="O59" s="195"/>
      <c r="P59" s="195"/>
      <c r="Q59" s="67">
        <v>100</v>
      </c>
    </row>
    <row r="60" spans="6:20" x14ac:dyDescent="0.25">
      <c r="N60" s="57"/>
      <c r="O60" s="57" t="s">
        <v>330</v>
      </c>
      <c r="P60" s="76"/>
      <c r="Q60" s="67">
        <v>0</v>
      </c>
    </row>
    <row r="61" spans="6:20" x14ac:dyDescent="0.25">
      <c r="N61" s="57"/>
      <c r="O61" s="57"/>
      <c r="P61" s="57"/>
      <c r="Q61" s="57"/>
    </row>
    <row r="62" spans="6:20" x14ac:dyDescent="0.25">
      <c r="N62" s="57"/>
      <c r="O62" s="57"/>
      <c r="P62" s="57"/>
      <c r="Q62" s="73">
        <f>SUM(Q57:Q61)</f>
        <v>35271.350000000006</v>
      </c>
      <c r="R62" t="s">
        <v>622</v>
      </c>
    </row>
    <row r="63" spans="6:20" x14ac:dyDescent="0.25">
      <c r="N63" s="57"/>
      <c r="O63" s="57"/>
      <c r="P63" s="57"/>
      <c r="Q63" s="57"/>
    </row>
    <row r="64" spans="6:20" x14ac:dyDescent="0.25">
      <c r="N64" s="57"/>
      <c r="O64" s="57"/>
      <c r="P64" s="57"/>
      <c r="Q64" s="57"/>
    </row>
    <row r="65" spans="14:17" x14ac:dyDescent="0.25">
      <c r="N65" s="57"/>
      <c r="O65" s="57"/>
      <c r="P65" s="57"/>
      <c r="Q65" s="57"/>
    </row>
    <row r="66" spans="14:17" x14ac:dyDescent="0.25">
      <c r="N66" s="57"/>
      <c r="O66" s="57"/>
      <c r="P66" s="57"/>
      <c r="Q66" s="57"/>
    </row>
    <row r="67" spans="14:17" x14ac:dyDescent="0.25">
      <c r="N67" s="57"/>
      <c r="O67" s="57"/>
      <c r="P67" s="57"/>
      <c r="Q67" s="57"/>
    </row>
    <row r="68" spans="14:17" x14ac:dyDescent="0.25">
      <c r="N68" s="57"/>
      <c r="O68" s="57"/>
      <c r="P68" s="57"/>
      <c r="Q68" s="57"/>
    </row>
    <row r="69" spans="14:17" x14ac:dyDescent="0.25">
      <c r="N69" s="57"/>
      <c r="O69" s="57"/>
      <c r="P69" s="57"/>
      <c r="Q69" s="57"/>
    </row>
    <row r="70" spans="14:17" x14ac:dyDescent="0.25">
      <c r="N70" s="57"/>
      <c r="O70" s="57"/>
      <c r="P70" s="57"/>
      <c r="Q70" s="57"/>
    </row>
    <row r="71" spans="14:17" x14ac:dyDescent="0.25">
      <c r="N71" s="57"/>
      <c r="O71" s="57"/>
      <c r="P71" s="57"/>
      <c r="Q71" s="57"/>
    </row>
    <row r="72" spans="14:17" x14ac:dyDescent="0.25">
      <c r="N72" s="57"/>
      <c r="O72" s="57"/>
      <c r="P72" s="57"/>
      <c r="Q72" s="57"/>
    </row>
    <row r="73" spans="14:17" x14ac:dyDescent="0.25">
      <c r="N73" s="57"/>
      <c r="O73" s="57"/>
      <c r="P73" s="57"/>
      <c r="Q73" s="57"/>
    </row>
    <row r="74" spans="14:17" x14ac:dyDescent="0.25">
      <c r="N74" s="57"/>
      <c r="O74" s="57"/>
      <c r="P74" s="57"/>
      <c r="Q74" s="57"/>
    </row>
    <row r="75" spans="14:17" x14ac:dyDescent="0.25">
      <c r="N75" s="57"/>
      <c r="O75" s="57"/>
      <c r="P75" s="57"/>
      <c r="Q75" s="57"/>
    </row>
    <row r="76" spans="14:17" x14ac:dyDescent="0.25">
      <c r="N76" s="57"/>
      <c r="O76" s="57"/>
      <c r="P76" s="57"/>
      <c r="Q76" s="57"/>
    </row>
    <row r="77" spans="14:17" x14ac:dyDescent="0.25">
      <c r="N77" s="57"/>
      <c r="O77" s="57"/>
      <c r="P77" s="57"/>
      <c r="Q77" s="57"/>
    </row>
    <row r="78" spans="14:17" x14ac:dyDescent="0.25">
      <c r="N78" s="57"/>
      <c r="O78" s="57"/>
      <c r="P78" s="57"/>
      <c r="Q78" s="57"/>
    </row>
    <row r="79" spans="14:17" x14ac:dyDescent="0.25">
      <c r="N79" s="57"/>
      <c r="O79" s="57"/>
      <c r="P79" s="57"/>
      <c r="Q79" s="57"/>
    </row>
    <row r="80" spans="14:17" x14ac:dyDescent="0.25">
      <c r="N80" s="57"/>
      <c r="O80" s="57"/>
      <c r="P80" s="57"/>
      <c r="Q80" s="57"/>
    </row>
    <row r="81" spans="14:17" x14ac:dyDescent="0.25">
      <c r="N81" s="57"/>
      <c r="O81" s="57"/>
      <c r="P81" s="57"/>
      <c r="Q81" s="57"/>
    </row>
    <row r="82" spans="14:17" x14ac:dyDescent="0.25">
      <c r="N82" s="57"/>
      <c r="O82" s="57"/>
      <c r="P82" s="57"/>
      <c r="Q82" s="57"/>
    </row>
    <row r="83" spans="14:17" x14ac:dyDescent="0.25">
      <c r="N83" s="57"/>
      <c r="O83" s="57"/>
      <c r="P83" s="57"/>
      <c r="Q83" s="57"/>
    </row>
    <row r="84" spans="14:17" x14ac:dyDescent="0.25">
      <c r="N84" s="57"/>
      <c r="O84" s="57"/>
      <c r="P84" s="57"/>
      <c r="Q84" s="57"/>
    </row>
    <row r="85" spans="14:17" x14ac:dyDescent="0.25">
      <c r="N85" s="57"/>
      <c r="O85" s="57"/>
      <c r="P85" s="57"/>
      <c r="Q85" s="57"/>
    </row>
    <row r="86" spans="14:17" x14ac:dyDescent="0.25">
      <c r="N86" s="57"/>
      <c r="O86" s="57"/>
      <c r="P86" s="57"/>
      <c r="Q86" s="57"/>
    </row>
    <row r="87" spans="14:17" x14ac:dyDescent="0.25">
      <c r="N87" s="57"/>
      <c r="O87" s="57"/>
      <c r="P87" s="57"/>
      <c r="Q87" s="57"/>
    </row>
    <row r="88" spans="14:17" x14ac:dyDescent="0.25">
      <c r="N88" s="57"/>
      <c r="O88" s="57"/>
      <c r="P88" s="57"/>
      <c r="Q88" s="57"/>
    </row>
    <row r="89" spans="14:17" x14ac:dyDescent="0.25">
      <c r="N89" s="57"/>
      <c r="O89" s="57"/>
      <c r="P89" s="57"/>
      <c r="Q89" s="57"/>
    </row>
    <row r="90" spans="14:17" x14ac:dyDescent="0.25">
      <c r="N90" s="57"/>
      <c r="O90" s="57"/>
      <c r="P90" s="57"/>
      <c r="Q90" s="57"/>
    </row>
    <row r="91" spans="14:17" x14ac:dyDescent="0.25">
      <c r="N91" s="57"/>
      <c r="O91" s="57"/>
      <c r="P91" s="57"/>
      <c r="Q91" s="57"/>
    </row>
    <row r="92" spans="14:17" x14ac:dyDescent="0.25">
      <c r="N92" s="57"/>
      <c r="O92" s="57"/>
      <c r="P92" s="57"/>
      <c r="Q92" s="57"/>
    </row>
    <row r="93" spans="14:17" x14ac:dyDescent="0.25">
      <c r="N93" s="57"/>
      <c r="O93" s="57"/>
      <c r="P93" s="57"/>
      <c r="Q93" s="57"/>
    </row>
    <row r="94" spans="14:17" x14ac:dyDescent="0.25">
      <c r="N94" s="57"/>
      <c r="O94" s="57"/>
      <c r="P94" s="57"/>
      <c r="Q94" s="57"/>
    </row>
    <row r="95" spans="14:17" x14ac:dyDescent="0.25">
      <c r="N95" s="57"/>
      <c r="O95" s="57"/>
      <c r="P95" s="57"/>
      <c r="Q95" s="57"/>
    </row>
    <row r="96" spans="14:17" x14ac:dyDescent="0.25">
      <c r="N96" s="57"/>
      <c r="O96" s="57"/>
      <c r="P96" s="57"/>
      <c r="Q96" s="57"/>
    </row>
    <row r="97" spans="14:17" x14ac:dyDescent="0.25">
      <c r="N97" s="57"/>
      <c r="O97" s="57"/>
      <c r="P97" s="57"/>
      <c r="Q97" s="57"/>
    </row>
    <row r="98" spans="14:17" x14ac:dyDescent="0.25">
      <c r="N98" s="57"/>
      <c r="O98" s="57"/>
      <c r="P98" s="57"/>
      <c r="Q98" s="57"/>
    </row>
    <row r="99" spans="14:17" x14ac:dyDescent="0.25">
      <c r="N99" s="57"/>
      <c r="O99" s="57"/>
      <c r="P99" s="57"/>
      <c r="Q99" s="57"/>
    </row>
    <row r="100" spans="14:17" x14ac:dyDescent="0.25">
      <c r="N100" s="57"/>
      <c r="O100" s="57"/>
      <c r="P100" s="57"/>
      <c r="Q100" s="57"/>
    </row>
    <row r="101" spans="14:17" x14ac:dyDescent="0.25">
      <c r="N101" s="57"/>
      <c r="O101" s="57"/>
      <c r="P101" s="57"/>
      <c r="Q101" s="57"/>
    </row>
    <row r="102" spans="14:17" x14ac:dyDescent="0.25">
      <c r="N102" s="57"/>
      <c r="O102" s="57"/>
      <c r="P102" s="57"/>
      <c r="Q102" s="57"/>
    </row>
    <row r="103" spans="14:17" x14ac:dyDescent="0.25">
      <c r="N103" s="57"/>
      <c r="O103" s="57"/>
      <c r="P103" s="57"/>
      <c r="Q103" s="57"/>
    </row>
    <row r="104" spans="14:17" x14ac:dyDescent="0.25">
      <c r="N104" s="57"/>
      <c r="O104" s="57"/>
      <c r="P104" s="57"/>
      <c r="Q104" s="57"/>
    </row>
    <row r="105" spans="14:17" x14ac:dyDescent="0.25">
      <c r="N105" s="57"/>
      <c r="O105" s="57"/>
      <c r="P105" s="57"/>
      <c r="Q105" s="57"/>
    </row>
    <row r="106" spans="14:17" x14ac:dyDescent="0.25">
      <c r="N106" s="57"/>
      <c r="O106" s="57"/>
      <c r="P106" s="57"/>
      <c r="Q106" s="57"/>
    </row>
    <row r="107" spans="14:17" x14ac:dyDescent="0.25">
      <c r="N107" s="57"/>
      <c r="O107" s="57"/>
      <c r="P107" s="57"/>
      <c r="Q107" s="57"/>
    </row>
    <row r="108" spans="14:17" x14ac:dyDescent="0.25">
      <c r="N108" s="57"/>
      <c r="O108" s="57"/>
      <c r="P108" s="57"/>
      <c r="Q108" s="57"/>
    </row>
    <row r="109" spans="14:17" x14ac:dyDescent="0.25">
      <c r="N109" s="57"/>
      <c r="O109" s="57"/>
      <c r="P109" s="57"/>
      <c r="Q109" s="57"/>
    </row>
    <row r="110" spans="14:17" x14ac:dyDescent="0.25">
      <c r="N110" s="57"/>
      <c r="O110" s="57"/>
      <c r="P110" s="57"/>
      <c r="Q110" s="57"/>
    </row>
    <row r="111" spans="14:17" x14ac:dyDescent="0.25">
      <c r="N111" s="57"/>
      <c r="O111" s="57"/>
      <c r="P111" s="57"/>
      <c r="Q111" s="57"/>
    </row>
    <row r="112" spans="14:17" x14ac:dyDescent="0.25">
      <c r="N112" s="57"/>
      <c r="O112" s="57"/>
      <c r="P112" s="57"/>
      <c r="Q112" s="57"/>
    </row>
    <row r="113" spans="14:17" x14ac:dyDescent="0.25">
      <c r="N113" s="57"/>
      <c r="O113" s="57"/>
      <c r="P113" s="57"/>
      <c r="Q113" s="57"/>
    </row>
    <row r="114" spans="14:17" x14ac:dyDescent="0.25">
      <c r="N114" s="57"/>
      <c r="O114" s="57"/>
      <c r="P114" s="57"/>
      <c r="Q114" s="57"/>
    </row>
    <row r="115" spans="14:17" x14ac:dyDescent="0.25">
      <c r="N115" s="57"/>
      <c r="O115" s="57"/>
      <c r="P115" s="57"/>
      <c r="Q115" s="57"/>
    </row>
    <row r="116" spans="14:17" x14ac:dyDescent="0.25">
      <c r="N116" s="57"/>
      <c r="O116" s="57"/>
      <c r="P116" s="57"/>
      <c r="Q116" s="57"/>
    </row>
    <row r="117" spans="14:17" x14ac:dyDescent="0.25">
      <c r="N117" s="57"/>
      <c r="O117" s="57"/>
      <c r="P117" s="57"/>
      <c r="Q117" s="57"/>
    </row>
    <row r="118" spans="14:17" x14ac:dyDescent="0.25">
      <c r="N118" s="57"/>
      <c r="O118" s="57"/>
      <c r="P118" s="57"/>
      <c r="Q118" s="57"/>
    </row>
    <row r="119" spans="14:17" x14ac:dyDescent="0.25">
      <c r="N119" s="57"/>
      <c r="O119" s="57"/>
      <c r="P119" s="57"/>
      <c r="Q119" s="57"/>
    </row>
    <row r="120" spans="14:17" x14ac:dyDescent="0.25">
      <c r="N120" s="57"/>
      <c r="O120" s="57"/>
      <c r="P120" s="57"/>
      <c r="Q120" s="57"/>
    </row>
    <row r="121" spans="14:17" x14ac:dyDescent="0.25">
      <c r="N121" s="57"/>
      <c r="O121" s="57"/>
      <c r="P121" s="57"/>
      <c r="Q121" s="57"/>
    </row>
    <row r="122" spans="14:17" x14ac:dyDescent="0.25">
      <c r="N122" s="57"/>
      <c r="O122" s="57"/>
      <c r="P122" s="57"/>
      <c r="Q122" s="57"/>
    </row>
    <row r="123" spans="14:17" x14ac:dyDescent="0.25">
      <c r="N123" s="57"/>
      <c r="O123" s="57"/>
      <c r="P123" s="57"/>
      <c r="Q123" s="57"/>
    </row>
    <row r="124" spans="14:17" x14ac:dyDescent="0.25">
      <c r="N124" s="57"/>
      <c r="O124" s="57"/>
      <c r="P124" s="57"/>
      <c r="Q124" s="57"/>
    </row>
    <row r="125" spans="14:17" x14ac:dyDescent="0.25">
      <c r="N125" s="57"/>
      <c r="O125" s="57"/>
      <c r="P125" s="57"/>
      <c r="Q125" s="57"/>
    </row>
    <row r="126" spans="14:17" x14ac:dyDescent="0.25">
      <c r="N126" s="57"/>
      <c r="O126" s="57"/>
      <c r="P126" s="57"/>
      <c r="Q126" s="57"/>
    </row>
    <row r="127" spans="14:17" x14ac:dyDescent="0.25">
      <c r="N127" s="57"/>
      <c r="O127" s="57"/>
      <c r="P127" s="57"/>
      <c r="Q127" s="57"/>
    </row>
    <row r="128" spans="14:17" x14ac:dyDescent="0.25">
      <c r="N128" s="57"/>
      <c r="O128" s="57"/>
      <c r="P128" s="57"/>
      <c r="Q128" s="57"/>
    </row>
    <row r="129" spans="14:17" x14ac:dyDescent="0.25">
      <c r="N129" s="57"/>
      <c r="O129" s="57"/>
      <c r="P129" s="57"/>
      <c r="Q129" s="57"/>
    </row>
    <row r="130" spans="14:17" x14ac:dyDescent="0.25">
      <c r="N130" s="57"/>
      <c r="O130" s="57"/>
      <c r="P130" s="57"/>
      <c r="Q130" s="57"/>
    </row>
    <row r="131" spans="14:17" x14ac:dyDescent="0.25">
      <c r="N131" s="57"/>
      <c r="O131" s="57"/>
      <c r="P131" s="57"/>
      <c r="Q131" s="57"/>
    </row>
  </sheetData>
  <mergeCells count="12">
    <mergeCell ref="N59:P59"/>
    <mergeCell ref="A1:Q2"/>
    <mergeCell ref="R4:S4"/>
    <mergeCell ref="F27:P27"/>
    <mergeCell ref="H28:P28"/>
    <mergeCell ref="F30:P30"/>
    <mergeCell ref="H31:P31"/>
    <mergeCell ref="G33:Q33"/>
    <mergeCell ref="N53:O53"/>
    <mergeCell ref="N54:O54"/>
    <mergeCell ref="N55:O55"/>
    <mergeCell ref="N56:O56"/>
  </mergeCells>
  <pageMargins left="0.25" right="0.25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T129"/>
  <sheetViews>
    <sheetView zoomScale="90" zoomScaleNormal="90" workbookViewId="0">
      <pane ySplit="4" topLeftCell="A32" activePane="bottomLeft" state="frozen"/>
      <selection pane="bottomLeft" activeCell="E44" sqref="E44"/>
    </sheetView>
  </sheetViews>
  <sheetFormatPr defaultRowHeight="13.2" x14ac:dyDescent="0.25"/>
  <cols>
    <col min="1" max="1" width="7.21875" style="5" customWidth="1"/>
    <col min="2" max="2" width="6.6640625" style="29" customWidth="1"/>
    <col min="3" max="3" width="8.109375" style="72" customWidth="1"/>
    <col min="4" max="4" width="14.88671875" style="55" customWidth="1"/>
    <col min="5" max="5" width="8.88671875" style="26" customWidth="1"/>
    <col min="6" max="6" width="8.33203125" bestFit="1" customWidth="1"/>
    <col min="7" max="7" width="8.109375" customWidth="1"/>
    <col min="8" max="8" width="7.109375" customWidth="1"/>
    <col min="9" max="9" width="8.21875" customWidth="1"/>
    <col min="10" max="10" width="8.33203125" customWidth="1"/>
    <col min="11" max="11" width="7.109375" customWidth="1"/>
    <col min="12" max="12" width="6.33203125" customWidth="1"/>
    <col min="13" max="13" width="8.109375" customWidth="1"/>
    <col min="14" max="14" width="7" customWidth="1"/>
    <col min="15" max="15" width="9.6640625" customWidth="1"/>
    <col min="16" max="16" width="13.6640625" customWidth="1"/>
    <col min="17" max="17" width="11.109375" bestFit="1" customWidth="1"/>
  </cols>
  <sheetData>
    <row r="1" spans="1:18" x14ac:dyDescent="0.25">
      <c r="A1" s="197" t="s">
        <v>578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56"/>
      <c r="R1" s="56"/>
    </row>
    <row r="2" spans="1:18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57"/>
      <c r="R2" s="57"/>
    </row>
    <row r="3" spans="1:18" x14ac:dyDescent="0.25">
      <c r="A3" s="33"/>
      <c r="B3" s="58"/>
      <c r="C3" s="70"/>
      <c r="D3" s="59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21" x14ac:dyDescent="0.25">
      <c r="A4" s="61" t="s">
        <v>10</v>
      </c>
      <c r="B4" s="62" t="s">
        <v>11</v>
      </c>
      <c r="C4" s="71" t="s">
        <v>208</v>
      </c>
      <c r="D4" s="63" t="s">
        <v>1</v>
      </c>
      <c r="E4" s="64" t="s">
        <v>378</v>
      </c>
      <c r="F4" s="63" t="s">
        <v>459</v>
      </c>
      <c r="G4" s="61" t="s">
        <v>461</v>
      </c>
      <c r="H4" s="63" t="s">
        <v>13</v>
      </c>
      <c r="I4" s="63" t="s">
        <v>4</v>
      </c>
      <c r="J4" s="61" t="s">
        <v>460</v>
      </c>
      <c r="K4" s="63" t="s">
        <v>14</v>
      </c>
      <c r="L4" s="61" t="s">
        <v>67</v>
      </c>
      <c r="M4" s="63" t="s">
        <v>457</v>
      </c>
      <c r="N4" s="63" t="s">
        <v>281</v>
      </c>
      <c r="O4" s="63" t="s">
        <v>458</v>
      </c>
      <c r="P4" s="61" t="s">
        <v>6</v>
      </c>
      <c r="Q4" s="193" t="s">
        <v>435</v>
      </c>
      <c r="R4" s="193"/>
    </row>
    <row r="5" spans="1:18" ht="18" customHeight="1" x14ac:dyDescent="0.25">
      <c r="A5" s="33" t="s">
        <v>513</v>
      </c>
      <c r="B5" s="58" t="s">
        <v>180</v>
      </c>
      <c r="C5" s="70" t="s">
        <v>462</v>
      </c>
      <c r="D5" s="59" t="s">
        <v>514</v>
      </c>
      <c r="E5" s="60">
        <v>44139</v>
      </c>
      <c r="F5" s="82">
        <v>54</v>
      </c>
      <c r="G5" s="82">
        <v>50</v>
      </c>
      <c r="H5" s="82">
        <v>10</v>
      </c>
      <c r="I5" s="82">
        <v>10</v>
      </c>
      <c r="J5" s="82">
        <v>20</v>
      </c>
      <c r="K5" s="82">
        <v>4</v>
      </c>
      <c r="L5" s="82">
        <v>6.95</v>
      </c>
      <c r="M5" s="82"/>
      <c r="N5" s="82"/>
      <c r="O5" s="82"/>
      <c r="P5" s="82">
        <f>SUM(F5:O5)</f>
        <v>154.94999999999999</v>
      </c>
      <c r="Q5" s="57" t="s">
        <v>515</v>
      </c>
      <c r="R5" s="57"/>
    </row>
    <row r="6" spans="1:18" ht="18.75" customHeight="1" x14ac:dyDescent="0.25">
      <c r="A6" s="57" t="s">
        <v>516</v>
      </c>
      <c r="B6" s="58" t="s">
        <v>194</v>
      </c>
      <c r="C6" s="59" t="s">
        <v>489</v>
      </c>
      <c r="D6" s="59" t="s">
        <v>517</v>
      </c>
      <c r="E6" s="60">
        <v>44181</v>
      </c>
      <c r="F6" s="82">
        <v>72</v>
      </c>
      <c r="G6" s="82">
        <v>75</v>
      </c>
      <c r="H6" s="82">
        <v>10</v>
      </c>
      <c r="I6" s="82">
        <v>20</v>
      </c>
      <c r="J6" s="82">
        <v>40</v>
      </c>
      <c r="K6" s="82">
        <v>4</v>
      </c>
      <c r="L6" s="82">
        <v>6.7</v>
      </c>
      <c r="M6" s="82">
        <v>0</v>
      </c>
      <c r="N6" s="82">
        <v>0</v>
      </c>
      <c r="O6" s="82">
        <v>0</v>
      </c>
      <c r="P6" s="82">
        <f t="shared" ref="P6:P25" si="0">SUM(F6:O6)</f>
        <v>227.7</v>
      </c>
      <c r="Q6" s="57" t="s">
        <v>518</v>
      </c>
      <c r="R6" s="57"/>
    </row>
    <row r="7" spans="1:18" ht="25.5" customHeight="1" x14ac:dyDescent="0.25">
      <c r="A7" s="57" t="s">
        <v>100</v>
      </c>
      <c r="B7" s="58" t="s">
        <v>76</v>
      </c>
      <c r="C7" s="59" t="s">
        <v>519</v>
      </c>
      <c r="D7" s="59" t="s">
        <v>520</v>
      </c>
      <c r="E7" s="60">
        <v>44181</v>
      </c>
      <c r="F7" s="82">
        <v>216.14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6.47</v>
      </c>
      <c r="M7" s="82">
        <v>40.020000000000003</v>
      </c>
      <c r="N7" s="82">
        <v>28.62</v>
      </c>
      <c r="O7" s="82">
        <v>8.75</v>
      </c>
      <c r="P7" s="82">
        <f t="shared" si="0"/>
        <v>300</v>
      </c>
      <c r="Q7" s="57" t="s">
        <v>521</v>
      </c>
      <c r="R7" s="57"/>
    </row>
    <row r="8" spans="1:18" ht="27.15" customHeight="1" x14ac:dyDescent="0.25">
      <c r="A8" s="57" t="s">
        <v>265</v>
      </c>
      <c r="B8" s="58" t="s">
        <v>76</v>
      </c>
      <c r="C8" s="59" t="s">
        <v>523</v>
      </c>
      <c r="D8" s="59" t="s">
        <v>524</v>
      </c>
      <c r="E8" s="60">
        <v>44222</v>
      </c>
      <c r="F8" s="82">
        <v>220.5</v>
      </c>
      <c r="G8" s="82">
        <v>100</v>
      </c>
      <c r="H8" s="82">
        <v>10</v>
      </c>
      <c r="I8" s="82">
        <v>30</v>
      </c>
      <c r="J8" s="82">
        <v>60</v>
      </c>
      <c r="K8" s="82">
        <v>4</v>
      </c>
      <c r="L8" s="82">
        <v>6.7</v>
      </c>
      <c r="M8" s="82">
        <v>25.9</v>
      </c>
      <c r="N8" s="82">
        <v>1.1000000000000001</v>
      </c>
      <c r="O8" s="82">
        <v>20.78</v>
      </c>
      <c r="P8" s="82">
        <f t="shared" si="0"/>
        <v>478.98</v>
      </c>
      <c r="Q8" s="57"/>
      <c r="R8" s="57"/>
    </row>
    <row r="9" spans="1:18" ht="27.15" customHeight="1" x14ac:dyDescent="0.25">
      <c r="A9" s="57" t="s">
        <v>263</v>
      </c>
      <c r="B9" s="58" t="s">
        <v>180</v>
      </c>
      <c r="C9" s="59" t="s">
        <v>525</v>
      </c>
      <c r="D9" s="59" t="s">
        <v>526</v>
      </c>
      <c r="E9" s="60">
        <v>44222</v>
      </c>
      <c r="F9" s="82">
        <v>162</v>
      </c>
      <c r="G9" s="82">
        <v>100</v>
      </c>
      <c r="H9" s="82">
        <v>10</v>
      </c>
      <c r="I9" s="82">
        <v>30</v>
      </c>
      <c r="J9" s="82">
        <v>60</v>
      </c>
      <c r="K9" s="82">
        <v>4</v>
      </c>
      <c r="L9" s="82">
        <v>6.7</v>
      </c>
      <c r="M9" s="82">
        <v>38.85</v>
      </c>
      <c r="N9" s="82">
        <v>1.1000000000000001</v>
      </c>
      <c r="O9" s="82">
        <v>20.78</v>
      </c>
      <c r="P9" s="82">
        <f t="shared" si="0"/>
        <v>433.43000000000006</v>
      </c>
      <c r="Q9" s="57"/>
      <c r="R9" s="57"/>
    </row>
    <row r="10" spans="1:18" ht="18" customHeight="1" x14ac:dyDescent="0.25">
      <c r="A10" s="57" t="s">
        <v>235</v>
      </c>
      <c r="B10" s="58" t="s">
        <v>180</v>
      </c>
      <c r="C10" s="59" t="s">
        <v>489</v>
      </c>
      <c r="D10" s="59" t="s">
        <v>527</v>
      </c>
      <c r="E10" s="60">
        <v>44222</v>
      </c>
      <c r="F10" s="82">
        <v>136.5</v>
      </c>
      <c r="G10" s="82">
        <v>75</v>
      </c>
      <c r="H10" s="82">
        <v>10</v>
      </c>
      <c r="I10" s="82">
        <v>20</v>
      </c>
      <c r="J10" s="82">
        <v>40</v>
      </c>
      <c r="K10" s="82">
        <v>4</v>
      </c>
      <c r="L10" s="82">
        <v>6.7</v>
      </c>
      <c r="M10" s="82">
        <v>25.9</v>
      </c>
      <c r="N10" s="82">
        <v>8.0500000000000007</v>
      </c>
      <c r="O10" s="82">
        <v>20.78</v>
      </c>
      <c r="P10" s="82">
        <f t="shared" si="0"/>
        <v>346.92999999999995</v>
      </c>
      <c r="Q10" s="81"/>
      <c r="R10" s="57"/>
    </row>
    <row r="11" spans="1:18" ht="27.15" customHeight="1" x14ac:dyDescent="0.25">
      <c r="A11" s="57" t="s">
        <v>311</v>
      </c>
      <c r="B11" s="58" t="s">
        <v>165</v>
      </c>
      <c r="C11" s="59">
        <v>18</v>
      </c>
      <c r="D11" s="59" t="s">
        <v>528</v>
      </c>
      <c r="E11" s="60">
        <v>44222</v>
      </c>
      <c r="F11" s="82">
        <v>54</v>
      </c>
      <c r="G11" s="82">
        <v>50</v>
      </c>
      <c r="H11" s="82">
        <v>10</v>
      </c>
      <c r="I11" s="82">
        <v>10</v>
      </c>
      <c r="J11" s="82">
        <v>20</v>
      </c>
      <c r="K11" s="82">
        <v>4</v>
      </c>
      <c r="L11" s="82">
        <v>6.7</v>
      </c>
      <c r="M11" s="82">
        <v>25.9</v>
      </c>
      <c r="N11" s="82">
        <v>8.0500000000000007</v>
      </c>
      <c r="O11" s="82">
        <v>20.78</v>
      </c>
      <c r="P11" s="82">
        <f t="shared" si="0"/>
        <v>209.43</v>
      </c>
      <c r="Q11" s="57"/>
      <c r="R11" s="57"/>
    </row>
    <row r="12" spans="1:18" ht="20.399999999999999" customHeight="1" x14ac:dyDescent="0.25">
      <c r="A12" s="57" t="s">
        <v>404</v>
      </c>
      <c r="B12" s="58" t="s">
        <v>165</v>
      </c>
      <c r="C12" s="59" t="s">
        <v>489</v>
      </c>
      <c r="D12" s="59" t="s">
        <v>529</v>
      </c>
      <c r="E12" s="60">
        <v>44222</v>
      </c>
      <c r="F12" s="82">
        <v>156</v>
      </c>
      <c r="G12" s="82">
        <v>75</v>
      </c>
      <c r="H12" s="82">
        <v>10</v>
      </c>
      <c r="I12" s="82">
        <v>20</v>
      </c>
      <c r="J12" s="82">
        <v>40</v>
      </c>
      <c r="K12" s="82">
        <v>4</v>
      </c>
      <c r="L12" s="82">
        <v>6.7</v>
      </c>
      <c r="M12" s="82">
        <v>25.9</v>
      </c>
      <c r="N12" s="82">
        <v>8.0500000000000007</v>
      </c>
      <c r="O12" s="82">
        <v>20.78</v>
      </c>
      <c r="P12" s="82">
        <f t="shared" si="0"/>
        <v>366.42999999999995</v>
      </c>
      <c r="Q12" s="81">
        <f>SUM(P8:P12)</f>
        <v>1835.2000000000003</v>
      </c>
      <c r="R12" s="57" t="s">
        <v>530</v>
      </c>
    </row>
    <row r="13" spans="1:18" ht="25.5" customHeight="1" x14ac:dyDescent="0.25">
      <c r="A13" s="57" t="s">
        <v>296</v>
      </c>
      <c r="B13" s="58" t="s">
        <v>531</v>
      </c>
      <c r="C13" s="59">
        <v>18</v>
      </c>
      <c r="D13" s="59" t="s">
        <v>532</v>
      </c>
      <c r="E13" s="60">
        <v>44249</v>
      </c>
      <c r="F13" s="82">
        <v>159.6</v>
      </c>
      <c r="G13" s="82">
        <v>50</v>
      </c>
      <c r="H13" s="82">
        <v>10</v>
      </c>
      <c r="I13" s="82">
        <v>10</v>
      </c>
      <c r="J13" s="82">
        <v>20</v>
      </c>
      <c r="K13" s="82">
        <v>4</v>
      </c>
      <c r="L13" s="82">
        <v>6.7</v>
      </c>
      <c r="M13" s="82">
        <v>20.85</v>
      </c>
      <c r="N13" s="82">
        <v>28.9</v>
      </c>
      <c r="O13" s="82">
        <v>20.78</v>
      </c>
      <c r="P13" s="82">
        <f t="shared" si="0"/>
        <v>330.83000000000004</v>
      </c>
      <c r="Q13" s="57"/>
      <c r="R13" s="57"/>
    </row>
    <row r="14" spans="1:18" ht="30.9" customHeight="1" x14ac:dyDescent="0.25">
      <c r="A14" s="57" t="s">
        <v>533</v>
      </c>
      <c r="B14" s="29" t="s">
        <v>76</v>
      </c>
      <c r="C14" s="55">
        <v>20</v>
      </c>
      <c r="D14" s="55" t="s">
        <v>534</v>
      </c>
      <c r="E14" s="26">
        <v>44249</v>
      </c>
      <c r="F14" s="83">
        <v>84</v>
      </c>
      <c r="G14" s="83">
        <v>50</v>
      </c>
      <c r="H14" s="83">
        <v>10</v>
      </c>
      <c r="I14" s="83">
        <v>10</v>
      </c>
      <c r="J14" s="83">
        <v>20</v>
      </c>
      <c r="K14" s="83">
        <v>4</v>
      </c>
      <c r="L14" s="83">
        <v>0</v>
      </c>
      <c r="M14" s="83">
        <v>0</v>
      </c>
      <c r="N14" s="83">
        <v>0</v>
      </c>
      <c r="O14" s="83">
        <v>0</v>
      </c>
      <c r="P14" s="82">
        <f t="shared" si="0"/>
        <v>178</v>
      </c>
    </row>
    <row r="15" spans="1:18" ht="31.5" customHeight="1" x14ac:dyDescent="0.25">
      <c r="A15" s="57" t="s">
        <v>535</v>
      </c>
      <c r="B15" s="29" t="s">
        <v>76</v>
      </c>
      <c r="C15" s="55">
        <v>20</v>
      </c>
      <c r="D15" s="55" t="s">
        <v>536</v>
      </c>
      <c r="E15" s="26">
        <v>44249</v>
      </c>
      <c r="F15" s="83">
        <v>54</v>
      </c>
      <c r="G15" s="83">
        <v>50</v>
      </c>
      <c r="H15" s="83">
        <v>10</v>
      </c>
      <c r="I15" s="83">
        <v>10</v>
      </c>
      <c r="J15" s="83">
        <v>20</v>
      </c>
      <c r="K15" s="83">
        <v>4</v>
      </c>
      <c r="L15" s="83">
        <v>0</v>
      </c>
      <c r="M15" s="83">
        <v>0</v>
      </c>
      <c r="N15" s="83">
        <v>0</v>
      </c>
      <c r="O15" s="83">
        <v>0</v>
      </c>
      <c r="P15" s="82">
        <f t="shared" si="0"/>
        <v>148</v>
      </c>
      <c r="Q15" s="4">
        <f>SUM(P13:P15)</f>
        <v>656.83</v>
      </c>
      <c r="R15" t="s">
        <v>537</v>
      </c>
    </row>
    <row r="16" spans="1:18" ht="32.25" customHeight="1" x14ac:dyDescent="0.25">
      <c r="A16" s="57" t="s">
        <v>538</v>
      </c>
      <c r="B16" s="29" t="s">
        <v>75</v>
      </c>
      <c r="C16" s="55">
        <v>20</v>
      </c>
      <c r="D16" s="55" t="s">
        <v>539</v>
      </c>
      <c r="E16" s="26">
        <v>44293</v>
      </c>
      <c r="F16" s="83">
        <v>69.3</v>
      </c>
      <c r="G16" s="83">
        <v>50</v>
      </c>
      <c r="H16" s="83">
        <v>10</v>
      </c>
      <c r="I16" s="83">
        <v>10</v>
      </c>
      <c r="J16" s="83">
        <v>20</v>
      </c>
      <c r="K16" s="83">
        <v>4</v>
      </c>
      <c r="L16" s="83">
        <v>7</v>
      </c>
      <c r="M16" s="83">
        <v>0</v>
      </c>
      <c r="N16" s="83">
        <v>0</v>
      </c>
      <c r="O16" s="83">
        <v>0</v>
      </c>
      <c r="P16" s="82">
        <f t="shared" si="0"/>
        <v>170.3</v>
      </c>
      <c r="Q16" s="4"/>
    </row>
    <row r="17" spans="1:18" ht="30.9" customHeight="1" x14ac:dyDescent="0.25">
      <c r="A17" s="57" t="s">
        <v>483</v>
      </c>
      <c r="B17" s="29" t="s">
        <v>484</v>
      </c>
      <c r="C17" s="55">
        <v>20</v>
      </c>
      <c r="D17" s="55" t="s">
        <v>540</v>
      </c>
      <c r="E17" s="26">
        <v>44293</v>
      </c>
      <c r="F17" s="83">
        <v>117</v>
      </c>
      <c r="G17" s="83">
        <v>50</v>
      </c>
      <c r="H17" s="83">
        <v>10</v>
      </c>
      <c r="I17" s="83">
        <v>10</v>
      </c>
      <c r="J17" s="83">
        <v>20</v>
      </c>
      <c r="K17" s="83">
        <v>4</v>
      </c>
      <c r="L17" s="83">
        <v>7</v>
      </c>
      <c r="M17" s="83">
        <v>0</v>
      </c>
      <c r="N17" s="83">
        <v>0</v>
      </c>
      <c r="O17" s="83">
        <v>0</v>
      </c>
      <c r="P17" s="82">
        <f t="shared" si="0"/>
        <v>218</v>
      </c>
      <c r="Q17" s="4">
        <f>SUM(P16:P17)</f>
        <v>388.3</v>
      </c>
      <c r="R17" t="s">
        <v>546</v>
      </c>
    </row>
    <row r="18" spans="1:18" ht="30.9" customHeight="1" x14ac:dyDescent="0.25">
      <c r="A18" s="57" t="s">
        <v>169</v>
      </c>
      <c r="B18" s="94" t="s">
        <v>76</v>
      </c>
      <c r="C18" s="55" t="s">
        <v>541</v>
      </c>
      <c r="D18" s="55" t="s">
        <v>542</v>
      </c>
      <c r="E18" s="26">
        <v>44293</v>
      </c>
      <c r="F18" s="83">
        <v>108</v>
      </c>
      <c r="G18" s="83">
        <v>75</v>
      </c>
      <c r="H18" s="83">
        <v>0</v>
      </c>
      <c r="I18" s="83">
        <v>20</v>
      </c>
      <c r="J18" s="83">
        <v>40</v>
      </c>
      <c r="K18" s="83">
        <v>4</v>
      </c>
      <c r="L18" s="83">
        <v>6.95</v>
      </c>
      <c r="M18" s="83">
        <v>0</v>
      </c>
      <c r="N18" s="83">
        <v>0</v>
      </c>
      <c r="O18" s="83">
        <v>0</v>
      </c>
      <c r="P18" s="82">
        <f t="shared" si="0"/>
        <v>253.95</v>
      </c>
    </row>
    <row r="19" spans="1:18" ht="30.9" customHeight="1" x14ac:dyDescent="0.25">
      <c r="A19" s="57" t="s">
        <v>543</v>
      </c>
      <c r="B19" s="29" t="s">
        <v>544</v>
      </c>
      <c r="C19" s="55">
        <v>20</v>
      </c>
      <c r="D19" s="55" t="s">
        <v>545</v>
      </c>
      <c r="E19" s="26">
        <v>44293</v>
      </c>
      <c r="F19" s="83">
        <v>58.5</v>
      </c>
      <c r="G19" s="83">
        <v>50</v>
      </c>
      <c r="H19" s="83">
        <v>10</v>
      </c>
      <c r="I19" s="83">
        <v>10</v>
      </c>
      <c r="J19" s="83">
        <v>20</v>
      </c>
      <c r="K19" s="83">
        <v>4</v>
      </c>
      <c r="L19" s="83">
        <v>7</v>
      </c>
      <c r="M19" s="83">
        <v>0</v>
      </c>
      <c r="N19" s="83">
        <v>0</v>
      </c>
      <c r="O19" s="83">
        <v>0</v>
      </c>
      <c r="P19" s="82">
        <f t="shared" si="0"/>
        <v>159.5</v>
      </c>
      <c r="Q19" s="4">
        <f>SUM(P18:P19)</f>
        <v>413.45</v>
      </c>
      <c r="R19" t="s">
        <v>547</v>
      </c>
    </row>
    <row r="20" spans="1:18" ht="45.15" customHeight="1" x14ac:dyDescent="0.25">
      <c r="A20" s="57" t="s">
        <v>408</v>
      </c>
      <c r="B20" s="29" t="s">
        <v>75</v>
      </c>
      <c r="C20" s="55">
        <v>2018</v>
      </c>
      <c r="D20" s="55" t="s">
        <v>549</v>
      </c>
      <c r="E20" s="26">
        <v>44320</v>
      </c>
      <c r="F20" s="83">
        <v>63</v>
      </c>
      <c r="G20" s="83">
        <v>50</v>
      </c>
      <c r="H20" s="83">
        <v>10</v>
      </c>
      <c r="I20" s="83">
        <v>10</v>
      </c>
      <c r="J20" s="83">
        <v>20</v>
      </c>
      <c r="K20" s="83">
        <v>4</v>
      </c>
      <c r="L20" s="83">
        <v>6.7</v>
      </c>
      <c r="M20" s="83">
        <v>13.9</v>
      </c>
      <c r="N20" s="83">
        <v>8.0500000000000007</v>
      </c>
      <c r="O20" s="83">
        <v>20.78</v>
      </c>
      <c r="P20" s="82">
        <f t="shared" si="0"/>
        <v>206.43</v>
      </c>
      <c r="Q20" s="4"/>
    </row>
    <row r="21" spans="1:18" ht="33" customHeight="1" x14ac:dyDescent="0.25">
      <c r="A21" s="57" t="s">
        <v>550</v>
      </c>
      <c r="B21" s="29" t="s">
        <v>75</v>
      </c>
      <c r="C21" s="55">
        <v>2019</v>
      </c>
      <c r="D21" s="55" t="s">
        <v>551</v>
      </c>
      <c r="E21" s="26">
        <v>44320</v>
      </c>
      <c r="F21" s="83">
        <v>45</v>
      </c>
      <c r="G21" s="83">
        <v>50</v>
      </c>
      <c r="H21" s="83">
        <v>10</v>
      </c>
      <c r="I21" s="83">
        <v>10</v>
      </c>
      <c r="J21" s="83">
        <v>20</v>
      </c>
      <c r="K21" s="83">
        <v>4</v>
      </c>
      <c r="L21" s="83">
        <v>6.95</v>
      </c>
      <c r="M21" s="83">
        <v>0</v>
      </c>
      <c r="N21" s="83">
        <v>0</v>
      </c>
      <c r="O21" s="83">
        <v>0</v>
      </c>
      <c r="P21" s="82">
        <f t="shared" si="0"/>
        <v>145.94999999999999</v>
      </c>
      <c r="Q21" s="4"/>
    </row>
    <row r="22" spans="1:18" ht="30.9" customHeight="1" x14ac:dyDescent="0.25">
      <c r="A22" s="57" t="s">
        <v>64</v>
      </c>
      <c r="B22" s="29" t="s">
        <v>194</v>
      </c>
      <c r="C22" s="55" t="s">
        <v>552</v>
      </c>
      <c r="D22" s="55" t="s">
        <v>553</v>
      </c>
      <c r="E22" s="26">
        <v>44320</v>
      </c>
      <c r="F22" s="83">
        <v>108</v>
      </c>
      <c r="G22" s="83">
        <v>75</v>
      </c>
      <c r="H22" s="83">
        <v>10</v>
      </c>
      <c r="I22" s="83">
        <v>20</v>
      </c>
      <c r="J22" s="83">
        <v>40</v>
      </c>
      <c r="K22" s="83">
        <v>4</v>
      </c>
      <c r="L22" s="83">
        <v>6.95</v>
      </c>
      <c r="M22" s="83">
        <v>0</v>
      </c>
      <c r="N22" s="83">
        <v>0</v>
      </c>
      <c r="O22" s="83">
        <v>0</v>
      </c>
      <c r="P22" s="82">
        <f t="shared" si="0"/>
        <v>263.95</v>
      </c>
      <c r="Q22" s="4"/>
    </row>
    <row r="23" spans="1:18" ht="26.4" x14ac:dyDescent="0.25">
      <c r="A23" s="57" t="s">
        <v>170</v>
      </c>
      <c r="B23" s="29" t="s">
        <v>177</v>
      </c>
      <c r="C23" s="55">
        <v>2020</v>
      </c>
      <c r="D23" s="55" t="s">
        <v>554</v>
      </c>
      <c r="E23" s="26">
        <v>44320</v>
      </c>
      <c r="F23" s="83">
        <v>69.12</v>
      </c>
      <c r="G23" s="83">
        <v>50</v>
      </c>
      <c r="H23" s="83">
        <v>10</v>
      </c>
      <c r="I23" s="83">
        <v>10</v>
      </c>
      <c r="J23" s="83">
        <v>20</v>
      </c>
      <c r="K23" s="83">
        <v>4</v>
      </c>
      <c r="L23" s="83">
        <v>7</v>
      </c>
      <c r="M23" s="83">
        <v>0</v>
      </c>
      <c r="N23" s="83">
        <v>0</v>
      </c>
      <c r="O23" s="83">
        <v>0</v>
      </c>
      <c r="P23" s="82">
        <f t="shared" si="0"/>
        <v>170.12</v>
      </c>
      <c r="Q23" s="4">
        <f>SUM(P20:P23)</f>
        <v>786.44999999999993</v>
      </c>
      <c r="R23" t="s">
        <v>555</v>
      </c>
    </row>
    <row r="24" spans="1:18" ht="26.4" x14ac:dyDescent="0.25">
      <c r="A24" s="57" t="s">
        <v>426</v>
      </c>
      <c r="B24" s="29" t="s">
        <v>427</v>
      </c>
      <c r="C24" s="95" t="s">
        <v>541</v>
      </c>
      <c r="D24" s="55" t="s">
        <v>556</v>
      </c>
      <c r="E24" s="26">
        <v>44371</v>
      </c>
      <c r="F24" s="83">
        <v>268.8</v>
      </c>
      <c r="G24" s="83">
        <v>75</v>
      </c>
      <c r="H24" s="83">
        <v>10</v>
      </c>
      <c r="I24" s="83">
        <v>20</v>
      </c>
      <c r="J24" s="83">
        <v>40</v>
      </c>
      <c r="K24" s="83">
        <v>4</v>
      </c>
      <c r="L24" s="83">
        <v>6.95</v>
      </c>
      <c r="M24" s="83">
        <v>0</v>
      </c>
      <c r="N24" s="83">
        <v>0</v>
      </c>
      <c r="O24" s="83">
        <v>0</v>
      </c>
      <c r="P24" s="82">
        <f t="shared" si="0"/>
        <v>424.75</v>
      </c>
      <c r="Q24" s="4" t="s">
        <v>557</v>
      </c>
    </row>
    <row r="25" spans="1:18" ht="39.6" x14ac:dyDescent="0.25">
      <c r="A25" s="96" t="s">
        <v>252</v>
      </c>
      <c r="B25" s="97" t="s">
        <v>76</v>
      </c>
      <c r="C25" s="98" t="s">
        <v>523</v>
      </c>
      <c r="D25" s="98" t="s">
        <v>558</v>
      </c>
      <c r="E25" s="43">
        <v>44390</v>
      </c>
      <c r="F25" s="99">
        <v>252</v>
      </c>
      <c r="G25" s="99">
        <v>100</v>
      </c>
      <c r="H25" s="99">
        <v>10</v>
      </c>
      <c r="I25" s="99">
        <v>30</v>
      </c>
      <c r="J25" s="99">
        <v>60</v>
      </c>
      <c r="K25" s="99">
        <v>4</v>
      </c>
      <c r="L25" s="99">
        <v>6.7</v>
      </c>
      <c r="M25" s="99">
        <v>6.95</v>
      </c>
      <c r="N25" s="99">
        <v>8.0500000000000007</v>
      </c>
      <c r="O25" s="99">
        <v>20.78</v>
      </c>
      <c r="P25" s="82">
        <f t="shared" si="0"/>
        <v>498.48</v>
      </c>
      <c r="Q25" s="4"/>
    </row>
    <row r="26" spans="1:18" ht="51" customHeight="1" x14ac:dyDescent="0.25">
      <c r="A26" s="96" t="s">
        <v>252</v>
      </c>
      <c r="B26" s="97" t="s">
        <v>76</v>
      </c>
      <c r="C26" s="98" t="s">
        <v>559</v>
      </c>
      <c r="D26" s="98" t="s">
        <v>558</v>
      </c>
      <c r="E26" s="198" t="s">
        <v>560</v>
      </c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03"/>
      <c r="Q26" s="4"/>
    </row>
    <row r="27" spans="1:18" ht="51" customHeight="1" x14ac:dyDescent="0.25">
      <c r="A27" s="96" t="s">
        <v>252</v>
      </c>
      <c r="B27" s="97" t="s">
        <v>76</v>
      </c>
      <c r="C27" s="98">
        <v>21</v>
      </c>
      <c r="D27" s="98" t="s">
        <v>558</v>
      </c>
      <c r="E27" s="43">
        <v>44390</v>
      </c>
      <c r="F27" s="99">
        <v>-63</v>
      </c>
      <c r="G27" s="199" t="s">
        <v>561</v>
      </c>
      <c r="H27" s="199"/>
      <c r="I27" s="199"/>
      <c r="J27" s="199"/>
      <c r="K27" s="199"/>
      <c r="L27" s="199"/>
      <c r="M27" s="199"/>
      <c r="N27" s="199"/>
      <c r="O27" s="199"/>
      <c r="P27" s="104">
        <f>F27</f>
        <v>-63</v>
      </c>
      <c r="Q27" s="4"/>
    </row>
    <row r="28" spans="1:18" ht="52.8" x14ac:dyDescent="0.25">
      <c r="A28" s="101" t="s">
        <v>563</v>
      </c>
      <c r="B28" s="97" t="s">
        <v>75</v>
      </c>
      <c r="C28" s="98" t="s">
        <v>525</v>
      </c>
      <c r="D28" s="98" t="s">
        <v>562</v>
      </c>
      <c r="E28" s="43">
        <v>44390</v>
      </c>
      <c r="F28" s="99">
        <v>273</v>
      </c>
      <c r="G28" s="99">
        <v>100</v>
      </c>
      <c r="H28" s="99">
        <v>10</v>
      </c>
      <c r="I28" s="99">
        <v>30</v>
      </c>
      <c r="J28" s="99">
        <v>60</v>
      </c>
      <c r="K28" s="99">
        <v>4</v>
      </c>
      <c r="L28" s="99">
        <v>6.7</v>
      </c>
      <c r="M28" s="99">
        <v>20.85</v>
      </c>
      <c r="N28" s="99">
        <v>15</v>
      </c>
      <c r="O28" s="99">
        <v>20.78</v>
      </c>
      <c r="P28" s="100">
        <f>SUM(F28:O28)</f>
        <v>540.32999999999993</v>
      </c>
      <c r="Q28" s="4"/>
    </row>
    <row r="29" spans="1:18" ht="51" customHeight="1" x14ac:dyDescent="0.25">
      <c r="A29" s="96" t="s">
        <v>563</v>
      </c>
      <c r="B29" s="97" t="s">
        <v>75</v>
      </c>
      <c r="C29" s="98" t="s">
        <v>523</v>
      </c>
      <c r="D29" s="98" t="s">
        <v>562</v>
      </c>
      <c r="E29" s="198" t="s">
        <v>564</v>
      </c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03"/>
      <c r="Q29" s="4"/>
    </row>
    <row r="30" spans="1:18" ht="51" customHeight="1" x14ac:dyDescent="0.25">
      <c r="A30" s="96" t="s">
        <v>563</v>
      </c>
      <c r="B30" s="97" t="s">
        <v>75</v>
      </c>
      <c r="C30" s="98">
        <v>21</v>
      </c>
      <c r="D30" s="98" t="s">
        <v>562</v>
      </c>
      <c r="E30" s="43">
        <v>44390</v>
      </c>
      <c r="F30" s="99">
        <v>-68.25</v>
      </c>
      <c r="G30" s="199" t="s">
        <v>565</v>
      </c>
      <c r="H30" s="199"/>
      <c r="I30" s="199"/>
      <c r="J30" s="199"/>
      <c r="K30" s="199"/>
      <c r="L30" s="199"/>
      <c r="M30" s="199"/>
      <c r="N30" s="199"/>
      <c r="O30" s="199"/>
      <c r="P30" s="104">
        <f>F30</f>
        <v>-68.25</v>
      </c>
      <c r="Q30" s="4"/>
    </row>
    <row r="31" spans="1:18" x14ac:dyDescent="0.25">
      <c r="A31" s="57" t="s">
        <v>158</v>
      </c>
      <c r="B31" s="29" t="s">
        <v>167</v>
      </c>
      <c r="C31" s="55" t="s">
        <v>476</v>
      </c>
      <c r="D31" s="55" t="s">
        <v>566</v>
      </c>
      <c r="E31" s="26">
        <v>44390</v>
      </c>
      <c r="F31" s="83">
        <v>130.19999999999999</v>
      </c>
      <c r="G31" s="83">
        <v>75</v>
      </c>
      <c r="H31" s="83">
        <v>10</v>
      </c>
      <c r="I31" s="83">
        <v>20</v>
      </c>
      <c r="J31" s="83">
        <v>40</v>
      </c>
      <c r="K31" s="83">
        <v>4</v>
      </c>
      <c r="L31" s="83">
        <v>6.7</v>
      </c>
      <c r="M31" s="83">
        <v>20.399999999999999</v>
      </c>
      <c r="N31" s="83">
        <v>15.28</v>
      </c>
      <c r="O31" s="83">
        <v>21.05</v>
      </c>
      <c r="P31" s="82">
        <f>SUM(F31:O31)</f>
        <v>342.62999999999994</v>
      </c>
      <c r="Q31" s="4"/>
    </row>
    <row r="32" spans="1:18" x14ac:dyDescent="0.25">
      <c r="A32" s="57" t="s">
        <v>158</v>
      </c>
      <c r="B32" s="29" t="s">
        <v>167</v>
      </c>
      <c r="C32" s="55" t="s">
        <v>476</v>
      </c>
      <c r="D32" s="55" t="s">
        <v>566</v>
      </c>
      <c r="E32" s="26">
        <v>44390</v>
      </c>
      <c r="F32" s="200" t="s">
        <v>568</v>
      </c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4"/>
    </row>
    <row r="33" spans="1:20" ht="39.6" x14ac:dyDescent="0.25">
      <c r="A33" s="57" t="s">
        <v>186</v>
      </c>
      <c r="B33" s="29" t="s">
        <v>187</v>
      </c>
      <c r="C33" s="55" t="s">
        <v>525</v>
      </c>
      <c r="D33" s="55" t="s">
        <v>567</v>
      </c>
      <c r="E33" s="26">
        <v>44390</v>
      </c>
      <c r="F33" s="83">
        <v>220.5</v>
      </c>
      <c r="G33" s="83">
        <v>100</v>
      </c>
      <c r="H33" s="83">
        <v>10</v>
      </c>
      <c r="I33" s="83">
        <v>30</v>
      </c>
      <c r="J33" s="83">
        <v>60</v>
      </c>
      <c r="K33" s="83">
        <v>4</v>
      </c>
      <c r="L33" s="83">
        <v>6.7</v>
      </c>
      <c r="M33" s="83">
        <v>6.95</v>
      </c>
      <c r="N33" s="83">
        <v>8.0500000000000007</v>
      </c>
      <c r="O33" s="83">
        <v>20.78</v>
      </c>
      <c r="P33" s="82">
        <f>SUM(F33:O33)</f>
        <v>466.98</v>
      </c>
    </row>
    <row r="34" spans="1:20" ht="26.4" x14ac:dyDescent="0.25">
      <c r="A34" s="57" t="s">
        <v>400</v>
      </c>
      <c r="B34" s="29" t="s">
        <v>76</v>
      </c>
      <c r="C34" s="55" t="s">
        <v>523</v>
      </c>
      <c r="D34" s="55" t="s">
        <v>569</v>
      </c>
      <c r="E34" s="26">
        <v>44418</v>
      </c>
      <c r="F34" s="83">
        <v>257.52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6.7</v>
      </c>
      <c r="M34" s="83">
        <v>13.9</v>
      </c>
      <c r="N34" s="83">
        <v>1.1000000000000001</v>
      </c>
      <c r="O34" s="83">
        <v>20.78</v>
      </c>
      <c r="P34" s="82">
        <f t="shared" ref="P34:P36" si="1">SUM(F34:O34)</f>
        <v>300</v>
      </c>
      <c r="Q34" t="s">
        <v>570</v>
      </c>
    </row>
    <row r="35" spans="1:20" ht="26.4" x14ac:dyDescent="0.25">
      <c r="A35" s="57" t="s">
        <v>571</v>
      </c>
      <c r="B35" s="29" t="s">
        <v>187</v>
      </c>
      <c r="C35" s="55" t="s">
        <v>523</v>
      </c>
      <c r="D35" s="55" t="s">
        <v>572</v>
      </c>
      <c r="E35" s="26">
        <v>44453</v>
      </c>
      <c r="F35" s="83">
        <v>229.72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6.7</v>
      </c>
      <c r="M35" s="83">
        <v>20.85</v>
      </c>
      <c r="N35" s="83">
        <v>21.95</v>
      </c>
      <c r="O35" s="83">
        <v>20.78</v>
      </c>
      <c r="P35" s="82">
        <f t="shared" si="1"/>
        <v>300</v>
      </c>
      <c r="Q35" t="s">
        <v>573</v>
      </c>
    </row>
    <row r="36" spans="1:20" x14ac:dyDescent="0.25">
      <c r="A36" s="5" t="s">
        <v>39</v>
      </c>
      <c r="B36" s="29" t="s">
        <v>438</v>
      </c>
      <c r="C36" s="72" t="s">
        <v>541</v>
      </c>
      <c r="D36" s="55" t="s">
        <v>574</v>
      </c>
      <c r="E36" s="26">
        <v>44427</v>
      </c>
      <c r="F36" s="83">
        <v>338.58</v>
      </c>
      <c r="G36" s="83">
        <v>75</v>
      </c>
      <c r="H36" s="83">
        <v>10</v>
      </c>
      <c r="I36" s="83">
        <v>20</v>
      </c>
      <c r="J36" s="83">
        <v>40</v>
      </c>
      <c r="K36" s="83">
        <v>4</v>
      </c>
      <c r="L36" s="83">
        <v>6.95</v>
      </c>
      <c r="M36" s="83">
        <v>0</v>
      </c>
      <c r="N36" s="83">
        <v>0</v>
      </c>
      <c r="O36" s="83">
        <v>0</v>
      </c>
      <c r="P36" s="82">
        <f t="shared" si="1"/>
        <v>494.53</v>
      </c>
      <c r="Q36" t="s">
        <v>575</v>
      </c>
    </row>
    <row r="37" spans="1:20" ht="15" x14ac:dyDescent="0.4">
      <c r="A37"/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/>
      <c r="M37" s="85"/>
      <c r="N37" s="85"/>
      <c r="O37" s="85"/>
      <c r="P37" s="86"/>
    </row>
    <row r="38" spans="1:20" s="57" customFormat="1" ht="10.199999999999999" x14ac:dyDescent="0.2">
      <c r="A38" s="33"/>
      <c r="B38" s="58"/>
      <c r="C38" s="70"/>
      <c r="D38" s="59"/>
      <c r="E38" s="60"/>
      <c r="F38" s="79">
        <f>SUM(F5:F37)</f>
        <v>3845.7299999999996</v>
      </c>
      <c r="G38" s="79">
        <f t="shared" ref="G38:L38" si="2">SUM(G5:G37)</f>
        <v>1650</v>
      </c>
      <c r="H38" s="79">
        <f t="shared" si="2"/>
        <v>230</v>
      </c>
      <c r="I38" s="79">
        <f t="shared" si="2"/>
        <v>420</v>
      </c>
      <c r="J38" s="79">
        <f t="shared" si="2"/>
        <v>840</v>
      </c>
      <c r="K38" s="79">
        <f t="shared" si="2"/>
        <v>96</v>
      </c>
      <c r="L38" s="79">
        <f t="shared" si="2"/>
        <v>169.96999999999997</v>
      </c>
      <c r="M38" s="79">
        <f>SUM(M6:M37)</f>
        <v>307.12</v>
      </c>
      <c r="N38" s="79">
        <f>SUM(N6:N37)</f>
        <v>161.35</v>
      </c>
      <c r="O38" s="79">
        <f>SUM(O6:O37)</f>
        <v>279.15999999999997</v>
      </c>
      <c r="P38" s="73">
        <f>SUM(P5:P37)</f>
        <v>7999.329999999999</v>
      </c>
    </row>
    <row r="39" spans="1:20" x14ac:dyDescent="0.25">
      <c r="O39" s="102">
        <f>SUM(F38:O38)</f>
        <v>7999.33</v>
      </c>
      <c r="Q39" s="12"/>
      <c r="R39" s="13"/>
    </row>
    <row r="40" spans="1:20" x14ac:dyDescent="0.25">
      <c r="J40" t="s">
        <v>548</v>
      </c>
      <c r="M40" s="57" t="s">
        <v>455</v>
      </c>
      <c r="N40" s="57"/>
      <c r="O40" s="57"/>
      <c r="P40" s="67">
        <v>-83.4</v>
      </c>
      <c r="Q40" s="13"/>
      <c r="R40" s="14"/>
    </row>
    <row r="41" spans="1:20" x14ac:dyDescent="0.25">
      <c r="J41" s="47">
        <v>44228</v>
      </c>
      <c r="M41" s="57"/>
      <c r="N41" s="57"/>
      <c r="O41" s="57"/>
      <c r="P41" s="67">
        <v>-458.75</v>
      </c>
      <c r="Q41" s="13"/>
      <c r="R41" s="14"/>
    </row>
    <row r="42" spans="1:20" x14ac:dyDescent="0.25">
      <c r="M42" s="57" t="s">
        <v>456</v>
      </c>
      <c r="N42" s="57"/>
      <c r="O42" s="57"/>
      <c r="P42" s="65"/>
      <c r="Q42" s="13"/>
      <c r="R42" s="14"/>
    </row>
    <row r="43" spans="1:20" x14ac:dyDescent="0.25">
      <c r="A43" s="32"/>
      <c r="J43" t="s">
        <v>522</v>
      </c>
      <c r="M43" s="57" t="s">
        <v>430</v>
      </c>
      <c r="N43" s="57"/>
      <c r="O43" s="57"/>
      <c r="P43" s="65">
        <v>-394.86</v>
      </c>
      <c r="S43" s="201">
        <f>SUM(P40:P43)</f>
        <v>-937.01</v>
      </c>
      <c r="T43" s="201"/>
    </row>
    <row r="44" spans="1:20" x14ac:dyDescent="0.25">
      <c r="A44" s="32"/>
      <c r="M44" s="57"/>
      <c r="N44" s="57"/>
      <c r="O44" s="57"/>
      <c r="P44" s="65"/>
    </row>
    <row r="45" spans="1:20" x14ac:dyDescent="0.25">
      <c r="A45" s="31"/>
      <c r="M45" s="57"/>
      <c r="N45" s="57"/>
      <c r="O45" s="57"/>
      <c r="P45" s="57"/>
    </row>
    <row r="46" spans="1:20" x14ac:dyDescent="0.25">
      <c r="A46" s="31"/>
      <c r="M46" s="57"/>
      <c r="N46" s="57"/>
      <c r="O46" s="57"/>
      <c r="P46" s="57"/>
    </row>
    <row r="47" spans="1:20" x14ac:dyDescent="0.25">
      <c r="E47" s="49"/>
      <c r="M47" s="57"/>
      <c r="N47" s="57" t="s">
        <v>56</v>
      </c>
      <c r="O47" s="57"/>
      <c r="P47" s="73">
        <f>SUM(P38:P45)</f>
        <v>7062.32</v>
      </c>
    </row>
    <row r="48" spans="1:20" x14ac:dyDescent="0.25">
      <c r="E48" s="49"/>
      <c r="M48" s="57"/>
      <c r="N48" s="57"/>
      <c r="O48" s="57"/>
      <c r="P48" s="73"/>
      <c r="Q48" t="s">
        <v>576</v>
      </c>
    </row>
    <row r="49" spans="5:19" x14ac:dyDescent="0.25">
      <c r="E49" s="49"/>
      <c r="M49" s="57"/>
      <c r="N49" s="57"/>
      <c r="O49" s="57"/>
      <c r="P49" s="73">
        <v>32468.3</v>
      </c>
      <c r="Q49" t="s">
        <v>577</v>
      </c>
    </row>
    <row r="50" spans="5:19" x14ac:dyDescent="0.25">
      <c r="E50" s="49"/>
      <c r="M50" s="57"/>
      <c r="N50" s="57"/>
      <c r="O50" s="57"/>
      <c r="P50" s="73"/>
    </row>
    <row r="51" spans="5:19" x14ac:dyDescent="0.25">
      <c r="E51" s="49"/>
      <c r="M51" s="194">
        <v>44196</v>
      </c>
      <c r="N51" s="194"/>
      <c r="O51" s="57"/>
      <c r="P51" s="75">
        <v>4.03</v>
      </c>
    </row>
    <row r="52" spans="5:19" x14ac:dyDescent="0.25">
      <c r="M52" s="194">
        <v>44286</v>
      </c>
      <c r="N52" s="194"/>
      <c r="O52" s="57"/>
      <c r="P52" s="57">
        <v>0.22</v>
      </c>
    </row>
    <row r="53" spans="5:19" x14ac:dyDescent="0.25">
      <c r="M53" s="194">
        <v>44377</v>
      </c>
      <c r="N53" s="194"/>
      <c r="O53" s="76"/>
      <c r="P53" s="57">
        <v>0.45</v>
      </c>
    </row>
    <row r="54" spans="5:19" x14ac:dyDescent="0.25">
      <c r="M54" s="194">
        <v>44469</v>
      </c>
      <c r="N54" s="194"/>
      <c r="O54" s="57"/>
      <c r="P54" s="57">
        <v>2.86</v>
      </c>
      <c r="S54" s="93">
        <f>SUM(P51:P54)</f>
        <v>7.5600000000000005</v>
      </c>
    </row>
    <row r="55" spans="5:19" x14ac:dyDescent="0.25">
      <c r="M55" s="57"/>
      <c r="N55" s="57"/>
      <c r="O55" s="57"/>
      <c r="P55" s="73">
        <f>SUM(P47:P54)</f>
        <v>39538.179999999993</v>
      </c>
    </row>
    <row r="56" spans="5:19" x14ac:dyDescent="0.25">
      <c r="M56" s="57"/>
      <c r="N56" s="57"/>
      <c r="O56" s="57"/>
      <c r="P56" s="57"/>
    </row>
    <row r="57" spans="5:19" x14ac:dyDescent="0.25">
      <c r="M57" s="195"/>
      <c r="N57" s="195"/>
      <c r="O57" s="195"/>
      <c r="P57" s="67">
        <v>100</v>
      </c>
    </row>
    <row r="58" spans="5:19" x14ac:dyDescent="0.25">
      <c r="M58" s="57"/>
      <c r="N58" s="57" t="s">
        <v>330</v>
      </c>
      <c r="O58" s="76"/>
      <c r="P58" s="67">
        <v>0</v>
      </c>
    </row>
    <row r="59" spans="5:19" x14ac:dyDescent="0.25">
      <c r="M59" s="57"/>
      <c r="N59" s="57"/>
      <c r="O59" s="57"/>
      <c r="P59" s="57"/>
    </row>
    <row r="60" spans="5:19" x14ac:dyDescent="0.25">
      <c r="M60" s="57"/>
      <c r="N60" s="57"/>
      <c r="O60" s="57"/>
      <c r="P60" s="73">
        <f>SUM(P55:P59)</f>
        <v>39638.179999999993</v>
      </c>
    </row>
    <row r="61" spans="5:19" x14ac:dyDescent="0.25">
      <c r="M61" s="57"/>
      <c r="N61" s="57"/>
      <c r="O61" s="57"/>
      <c r="P61" s="57"/>
    </row>
    <row r="62" spans="5:19" x14ac:dyDescent="0.25">
      <c r="M62" s="57"/>
      <c r="N62" s="57"/>
      <c r="O62" s="57"/>
      <c r="P62" s="57"/>
    </row>
    <row r="63" spans="5:19" x14ac:dyDescent="0.25">
      <c r="M63" s="57"/>
      <c r="N63" s="57"/>
      <c r="O63" s="57"/>
      <c r="P63" s="57"/>
    </row>
    <row r="64" spans="5:19" x14ac:dyDescent="0.25">
      <c r="M64" s="57"/>
      <c r="N64" s="57"/>
      <c r="O64" s="57"/>
      <c r="P64" s="57"/>
    </row>
    <row r="65" spans="13:16" x14ac:dyDescent="0.25">
      <c r="M65" s="57"/>
      <c r="N65" s="57"/>
      <c r="O65" s="57"/>
      <c r="P65" s="57"/>
    </row>
    <row r="66" spans="13:16" x14ac:dyDescent="0.25">
      <c r="M66" s="57"/>
      <c r="N66" s="57"/>
      <c r="O66" s="57"/>
      <c r="P66" s="57"/>
    </row>
    <row r="67" spans="13:16" x14ac:dyDescent="0.25">
      <c r="M67" s="57"/>
      <c r="N67" s="57"/>
      <c r="O67" s="57"/>
      <c r="P67" s="57"/>
    </row>
    <row r="68" spans="13:16" x14ac:dyDescent="0.25">
      <c r="M68" s="57"/>
      <c r="N68" s="57"/>
      <c r="O68" s="57"/>
      <c r="P68" s="57"/>
    </row>
    <row r="69" spans="13:16" x14ac:dyDescent="0.25">
      <c r="M69" s="57"/>
      <c r="N69" s="57"/>
      <c r="O69" s="57"/>
      <c r="P69" s="57"/>
    </row>
    <row r="70" spans="13:16" x14ac:dyDescent="0.25">
      <c r="M70" s="57"/>
      <c r="N70" s="57"/>
      <c r="O70" s="57"/>
      <c r="P70" s="57"/>
    </row>
    <row r="71" spans="13:16" x14ac:dyDescent="0.25">
      <c r="M71" s="57"/>
      <c r="N71" s="57"/>
      <c r="O71" s="57"/>
      <c r="P71" s="57"/>
    </row>
    <row r="72" spans="13:16" x14ac:dyDescent="0.25">
      <c r="M72" s="57"/>
      <c r="N72" s="57"/>
      <c r="O72" s="57"/>
      <c r="P72" s="57"/>
    </row>
    <row r="73" spans="13:16" x14ac:dyDescent="0.25">
      <c r="M73" s="57"/>
      <c r="N73" s="57"/>
      <c r="O73" s="57"/>
      <c r="P73" s="57"/>
    </row>
    <row r="74" spans="13:16" x14ac:dyDescent="0.25">
      <c r="M74" s="57"/>
      <c r="N74" s="57"/>
      <c r="O74" s="57"/>
      <c r="P74" s="57"/>
    </row>
    <row r="75" spans="13:16" x14ac:dyDescent="0.25">
      <c r="M75" s="57"/>
      <c r="N75" s="57"/>
      <c r="O75" s="57"/>
      <c r="P75" s="57"/>
    </row>
    <row r="76" spans="13:16" x14ac:dyDescent="0.25">
      <c r="M76" s="57"/>
      <c r="N76" s="57"/>
      <c r="O76" s="57"/>
      <c r="P76" s="57"/>
    </row>
    <row r="77" spans="13:16" x14ac:dyDescent="0.25">
      <c r="M77" s="57"/>
      <c r="N77" s="57"/>
      <c r="O77" s="57"/>
      <c r="P77" s="57"/>
    </row>
    <row r="78" spans="13:16" x14ac:dyDescent="0.25">
      <c r="M78" s="57"/>
      <c r="N78" s="57"/>
      <c r="O78" s="57"/>
      <c r="P78" s="57"/>
    </row>
    <row r="79" spans="13:16" x14ac:dyDescent="0.25">
      <c r="M79" s="57"/>
      <c r="N79" s="57"/>
      <c r="O79" s="57"/>
      <c r="P79" s="57"/>
    </row>
    <row r="80" spans="13:16" x14ac:dyDescent="0.25">
      <c r="M80" s="57"/>
      <c r="N80" s="57"/>
      <c r="O80" s="57"/>
      <c r="P80" s="57"/>
    </row>
    <row r="81" spans="13:16" x14ac:dyDescent="0.25">
      <c r="M81" s="57"/>
      <c r="N81" s="57"/>
      <c r="O81" s="57"/>
      <c r="P81" s="57"/>
    </row>
    <row r="82" spans="13:16" x14ac:dyDescent="0.25">
      <c r="M82" s="57"/>
      <c r="N82" s="57"/>
      <c r="O82" s="57"/>
      <c r="P82" s="57"/>
    </row>
    <row r="83" spans="13:16" x14ac:dyDescent="0.25">
      <c r="M83" s="57"/>
      <c r="N83" s="57"/>
      <c r="O83" s="57"/>
      <c r="P83" s="57"/>
    </row>
    <row r="84" spans="13:16" x14ac:dyDescent="0.25">
      <c r="M84" s="57"/>
      <c r="N84" s="57"/>
      <c r="O84" s="57"/>
      <c r="P84" s="57"/>
    </row>
    <row r="85" spans="13:16" x14ac:dyDescent="0.25">
      <c r="M85" s="57"/>
      <c r="N85" s="57"/>
      <c r="O85" s="57"/>
      <c r="P85" s="57"/>
    </row>
    <row r="86" spans="13:16" x14ac:dyDescent="0.25">
      <c r="M86" s="57"/>
      <c r="N86" s="57"/>
      <c r="O86" s="57"/>
      <c r="P86" s="57"/>
    </row>
    <row r="87" spans="13:16" x14ac:dyDescent="0.25">
      <c r="M87" s="57"/>
      <c r="N87" s="57"/>
      <c r="O87" s="57"/>
      <c r="P87" s="57"/>
    </row>
    <row r="88" spans="13:16" x14ac:dyDescent="0.25">
      <c r="M88" s="57"/>
      <c r="N88" s="57"/>
      <c r="O88" s="57"/>
      <c r="P88" s="57"/>
    </row>
    <row r="89" spans="13:16" x14ac:dyDescent="0.25">
      <c r="M89" s="57"/>
      <c r="N89" s="57"/>
      <c r="O89" s="57"/>
      <c r="P89" s="57"/>
    </row>
    <row r="90" spans="13:16" x14ac:dyDescent="0.25">
      <c r="M90" s="57"/>
      <c r="N90" s="57"/>
      <c r="O90" s="57"/>
      <c r="P90" s="57"/>
    </row>
    <row r="91" spans="13:16" x14ac:dyDescent="0.25">
      <c r="M91" s="57"/>
      <c r="N91" s="57"/>
      <c r="O91" s="57"/>
      <c r="P91" s="57"/>
    </row>
    <row r="92" spans="13:16" x14ac:dyDescent="0.25">
      <c r="M92" s="57"/>
      <c r="N92" s="57"/>
      <c r="O92" s="57"/>
      <c r="P92" s="57"/>
    </row>
    <row r="93" spans="13:16" x14ac:dyDescent="0.25">
      <c r="M93" s="57"/>
      <c r="N93" s="57"/>
      <c r="O93" s="57"/>
      <c r="P93" s="57"/>
    </row>
    <row r="94" spans="13:16" x14ac:dyDescent="0.25">
      <c r="M94" s="57"/>
      <c r="N94" s="57"/>
      <c r="O94" s="57"/>
      <c r="P94" s="57"/>
    </row>
    <row r="95" spans="13:16" x14ac:dyDescent="0.25">
      <c r="M95" s="57"/>
      <c r="N95" s="57"/>
      <c r="O95" s="57"/>
      <c r="P95" s="57"/>
    </row>
    <row r="96" spans="13:16" x14ac:dyDescent="0.25">
      <c r="M96" s="57"/>
      <c r="N96" s="57"/>
      <c r="O96" s="57"/>
      <c r="P96" s="57"/>
    </row>
    <row r="97" spans="13:16" x14ac:dyDescent="0.25">
      <c r="M97" s="57"/>
      <c r="N97" s="57"/>
      <c r="O97" s="57"/>
      <c r="P97" s="57"/>
    </row>
    <row r="98" spans="13:16" x14ac:dyDescent="0.25">
      <c r="M98" s="57"/>
      <c r="N98" s="57"/>
      <c r="O98" s="57"/>
      <c r="P98" s="57"/>
    </row>
    <row r="99" spans="13:16" x14ac:dyDescent="0.25">
      <c r="M99" s="57"/>
      <c r="N99" s="57"/>
      <c r="O99" s="57"/>
      <c r="P99" s="57"/>
    </row>
    <row r="100" spans="13:16" x14ac:dyDescent="0.25">
      <c r="M100" s="57"/>
      <c r="N100" s="57"/>
      <c r="O100" s="57"/>
      <c r="P100" s="57"/>
    </row>
    <row r="101" spans="13:16" x14ac:dyDescent="0.25">
      <c r="M101" s="57"/>
      <c r="N101" s="57"/>
      <c r="O101" s="57"/>
      <c r="P101" s="57"/>
    </row>
    <row r="102" spans="13:16" x14ac:dyDescent="0.25">
      <c r="M102" s="57"/>
      <c r="N102" s="57"/>
      <c r="O102" s="57"/>
      <c r="P102" s="57"/>
    </row>
    <row r="103" spans="13:16" x14ac:dyDescent="0.25">
      <c r="M103" s="57"/>
      <c r="N103" s="57"/>
      <c r="O103" s="57"/>
      <c r="P103" s="57"/>
    </row>
    <row r="104" spans="13:16" x14ac:dyDescent="0.25">
      <c r="M104" s="57"/>
      <c r="N104" s="57"/>
      <c r="O104" s="57"/>
      <c r="P104" s="57"/>
    </row>
    <row r="105" spans="13:16" x14ac:dyDescent="0.25">
      <c r="M105" s="57"/>
      <c r="N105" s="57"/>
      <c r="O105" s="57"/>
      <c r="P105" s="57"/>
    </row>
    <row r="106" spans="13:16" x14ac:dyDescent="0.25">
      <c r="M106" s="57"/>
      <c r="N106" s="57"/>
      <c r="O106" s="57"/>
      <c r="P106" s="57"/>
    </row>
    <row r="107" spans="13:16" x14ac:dyDescent="0.25">
      <c r="M107" s="57"/>
      <c r="N107" s="57"/>
      <c r="O107" s="57"/>
      <c r="P107" s="57"/>
    </row>
    <row r="108" spans="13:16" x14ac:dyDescent="0.25">
      <c r="M108" s="57"/>
      <c r="N108" s="57"/>
      <c r="O108" s="57"/>
      <c r="P108" s="57"/>
    </row>
    <row r="109" spans="13:16" x14ac:dyDescent="0.25">
      <c r="M109" s="57"/>
      <c r="N109" s="57"/>
      <c r="O109" s="57"/>
      <c r="P109" s="57"/>
    </row>
    <row r="110" spans="13:16" x14ac:dyDescent="0.25">
      <c r="M110" s="57"/>
      <c r="N110" s="57"/>
      <c r="O110" s="57"/>
      <c r="P110" s="57"/>
    </row>
    <row r="111" spans="13:16" x14ac:dyDescent="0.25">
      <c r="M111" s="57"/>
      <c r="N111" s="57"/>
      <c r="O111" s="57"/>
      <c r="P111" s="57"/>
    </row>
    <row r="112" spans="13:16" x14ac:dyDescent="0.25">
      <c r="M112" s="57"/>
      <c r="N112" s="57"/>
      <c r="O112" s="57"/>
      <c r="P112" s="57"/>
    </row>
    <row r="113" spans="13:16" x14ac:dyDescent="0.25">
      <c r="M113" s="57"/>
      <c r="N113" s="57"/>
      <c r="O113" s="57"/>
      <c r="P113" s="57"/>
    </row>
    <row r="114" spans="13:16" x14ac:dyDescent="0.25">
      <c r="M114" s="57"/>
      <c r="N114" s="57"/>
      <c r="O114" s="57"/>
      <c r="P114" s="57"/>
    </row>
    <row r="115" spans="13:16" x14ac:dyDescent="0.25">
      <c r="M115" s="57"/>
      <c r="N115" s="57"/>
      <c r="O115" s="57"/>
      <c r="P115" s="57"/>
    </row>
    <row r="116" spans="13:16" x14ac:dyDescent="0.25">
      <c r="M116" s="57"/>
      <c r="N116" s="57"/>
      <c r="O116" s="57"/>
      <c r="P116" s="57"/>
    </row>
    <row r="117" spans="13:16" x14ac:dyDescent="0.25">
      <c r="M117" s="57"/>
      <c r="N117" s="57"/>
      <c r="O117" s="57"/>
      <c r="P117" s="57"/>
    </row>
    <row r="118" spans="13:16" x14ac:dyDescent="0.25">
      <c r="M118" s="57"/>
      <c r="N118" s="57"/>
      <c r="O118" s="57"/>
      <c r="P118" s="57"/>
    </row>
    <row r="119" spans="13:16" x14ac:dyDescent="0.25">
      <c r="M119" s="57"/>
      <c r="N119" s="57"/>
      <c r="O119" s="57"/>
      <c r="P119" s="57"/>
    </row>
    <row r="120" spans="13:16" x14ac:dyDescent="0.25">
      <c r="M120" s="57"/>
      <c r="N120" s="57"/>
      <c r="O120" s="57"/>
      <c r="P120" s="57"/>
    </row>
    <row r="121" spans="13:16" x14ac:dyDescent="0.25">
      <c r="M121" s="57"/>
      <c r="N121" s="57"/>
      <c r="O121" s="57"/>
      <c r="P121" s="57"/>
    </row>
    <row r="122" spans="13:16" x14ac:dyDescent="0.25">
      <c r="M122" s="57"/>
      <c r="N122" s="57"/>
      <c r="O122" s="57"/>
      <c r="P122" s="57"/>
    </row>
    <row r="123" spans="13:16" x14ac:dyDescent="0.25">
      <c r="M123" s="57"/>
      <c r="N123" s="57"/>
      <c r="O123" s="57"/>
      <c r="P123" s="57"/>
    </row>
    <row r="124" spans="13:16" x14ac:dyDescent="0.25">
      <c r="M124" s="57"/>
      <c r="N124" s="57"/>
      <c r="O124" s="57"/>
      <c r="P124" s="57"/>
    </row>
    <row r="125" spans="13:16" x14ac:dyDescent="0.25">
      <c r="M125" s="57"/>
      <c r="N125" s="57"/>
      <c r="O125" s="57"/>
      <c r="P125" s="57"/>
    </row>
    <row r="126" spans="13:16" x14ac:dyDescent="0.25">
      <c r="M126" s="57"/>
      <c r="N126" s="57"/>
      <c r="O126" s="57"/>
      <c r="P126" s="57"/>
    </row>
    <row r="127" spans="13:16" x14ac:dyDescent="0.25">
      <c r="M127" s="57"/>
      <c r="N127" s="57"/>
      <c r="O127" s="57"/>
      <c r="P127" s="57"/>
    </row>
    <row r="128" spans="13:16" x14ac:dyDescent="0.25">
      <c r="M128" s="57"/>
      <c r="N128" s="57"/>
      <c r="O128" s="57"/>
      <c r="P128" s="57"/>
    </row>
    <row r="129" spans="13:16" x14ac:dyDescent="0.25">
      <c r="M129" s="57"/>
      <c r="N129" s="57"/>
      <c r="O129" s="57"/>
      <c r="P129" s="57"/>
    </row>
  </sheetData>
  <mergeCells count="13">
    <mergeCell ref="S43:T43"/>
    <mergeCell ref="M57:O57"/>
    <mergeCell ref="A1:P2"/>
    <mergeCell ref="Q4:R4"/>
    <mergeCell ref="M51:N51"/>
    <mergeCell ref="M52:N52"/>
    <mergeCell ref="M53:N53"/>
    <mergeCell ref="M54:N54"/>
    <mergeCell ref="F32:P32"/>
    <mergeCell ref="E26:O26"/>
    <mergeCell ref="G27:O27"/>
    <mergeCell ref="E29:O29"/>
    <mergeCell ref="G30:O30"/>
  </mergeCells>
  <pageMargins left="0.25" right="0.25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1:X117"/>
  <sheetViews>
    <sheetView zoomScale="90" zoomScaleNormal="90" workbookViewId="0">
      <pane ySplit="4" topLeftCell="A23" activePane="bottomLeft" state="frozen"/>
      <selection pane="bottomLeft" activeCell="H39" sqref="H39"/>
    </sheetView>
  </sheetViews>
  <sheetFormatPr defaultRowHeight="13.2" x14ac:dyDescent="0.25"/>
  <cols>
    <col min="1" max="1" width="7.21875" style="5" customWidth="1"/>
    <col min="2" max="2" width="6.6640625" style="29" customWidth="1"/>
    <col min="3" max="3" width="7" style="72" customWidth="1"/>
    <col min="4" max="4" width="14.88671875" style="55" customWidth="1"/>
    <col min="5" max="5" width="8.88671875" style="26" customWidth="1"/>
    <col min="6" max="6" width="8.33203125" bestFit="1" customWidth="1"/>
    <col min="7" max="7" width="8.109375" customWidth="1"/>
    <col min="8" max="8" width="7.109375" customWidth="1"/>
    <col min="9" max="9" width="8.21875" customWidth="1"/>
    <col min="10" max="10" width="8.33203125" bestFit="1" customWidth="1"/>
    <col min="11" max="11" width="7.109375" customWidth="1"/>
    <col min="12" max="12" width="6.33203125" customWidth="1"/>
    <col min="13" max="13" width="11.77734375" customWidth="1"/>
    <col min="14" max="14" width="8.109375" customWidth="1"/>
    <col min="15" max="15" width="7" customWidth="1"/>
    <col min="16" max="16" width="7.109375" customWidth="1"/>
    <col min="17" max="17" width="11.21875" customWidth="1"/>
    <col min="18" max="18" width="11.109375" bestFit="1" customWidth="1"/>
  </cols>
  <sheetData>
    <row r="1" spans="1:19" x14ac:dyDescent="0.25">
      <c r="A1" s="197" t="s">
        <v>584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56"/>
      <c r="S1" s="56"/>
    </row>
    <row r="2" spans="1:19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57"/>
      <c r="S2" s="57"/>
    </row>
    <row r="3" spans="1:19" x14ac:dyDescent="0.25">
      <c r="A3" s="33"/>
      <c r="B3" s="58"/>
      <c r="C3" s="70"/>
      <c r="D3" s="59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21" x14ac:dyDescent="0.25">
      <c r="A4" s="61" t="s">
        <v>10</v>
      </c>
      <c r="B4" s="62" t="s">
        <v>11</v>
      </c>
      <c r="C4" s="71" t="s">
        <v>208</v>
      </c>
      <c r="D4" s="63" t="s">
        <v>1</v>
      </c>
      <c r="E4" s="64" t="s">
        <v>378</v>
      </c>
      <c r="F4" s="63" t="s">
        <v>459</v>
      </c>
      <c r="G4" s="61" t="s">
        <v>461</v>
      </c>
      <c r="H4" s="63" t="s">
        <v>13</v>
      </c>
      <c r="I4" s="63" t="s">
        <v>4</v>
      </c>
      <c r="J4" s="61" t="s">
        <v>460</v>
      </c>
      <c r="K4" s="63" t="s">
        <v>14</v>
      </c>
      <c r="L4" s="61" t="s">
        <v>67</v>
      </c>
      <c r="M4" s="61" t="s">
        <v>56</v>
      </c>
      <c r="N4" s="63" t="s">
        <v>457</v>
      </c>
      <c r="O4" s="63" t="s">
        <v>281</v>
      </c>
      <c r="P4" s="63" t="s">
        <v>458</v>
      </c>
      <c r="Q4" s="61" t="s">
        <v>6</v>
      </c>
      <c r="R4" s="193" t="s">
        <v>435</v>
      </c>
      <c r="S4" s="193"/>
    </row>
    <row r="5" spans="1:19" ht="18" customHeight="1" x14ac:dyDescent="0.25">
      <c r="A5" s="33" t="s">
        <v>261</v>
      </c>
      <c r="B5" s="58" t="s">
        <v>76</v>
      </c>
      <c r="C5" s="70" t="s">
        <v>462</v>
      </c>
      <c r="D5" s="59" t="s">
        <v>262</v>
      </c>
      <c r="E5" s="60">
        <v>43791</v>
      </c>
      <c r="F5" s="82">
        <v>51.3</v>
      </c>
      <c r="G5" s="82">
        <v>50</v>
      </c>
      <c r="H5" s="82">
        <v>10</v>
      </c>
      <c r="I5" s="82">
        <v>10</v>
      </c>
      <c r="J5" s="82">
        <v>20</v>
      </c>
      <c r="K5" s="82">
        <v>4</v>
      </c>
      <c r="L5" s="82"/>
      <c r="M5" s="82">
        <f>SUM(F5:L5)</f>
        <v>145.30000000000001</v>
      </c>
      <c r="N5" s="82"/>
      <c r="O5" s="82"/>
      <c r="P5" s="82"/>
      <c r="Q5" s="82">
        <f>SUM(M5:P5)</f>
        <v>145.30000000000001</v>
      </c>
      <c r="R5" s="57" t="s">
        <v>465</v>
      </c>
      <c r="S5" s="57"/>
    </row>
    <row r="6" spans="1:19" ht="18.75" customHeight="1" x14ac:dyDescent="0.25">
      <c r="A6" s="57" t="s">
        <v>463</v>
      </c>
      <c r="B6" s="58" t="s">
        <v>76</v>
      </c>
      <c r="C6" s="59">
        <v>2019</v>
      </c>
      <c r="D6" s="59" t="s">
        <v>464</v>
      </c>
      <c r="E6" s="60">
        <v>43791</v>
      </c>
      <c r="F6" s="82">
        <v>84</v>
      </c>
      <c r="G6" s="82">
        <v>50</v>
      </c>
      <c r="H6" s="82">
        <v>10</v>
      </c>
      <c r="I6" s="82">
        <v>10</v>
      </c>
      <c r="J6" s="82">
        <v>20</v>
      </c>
      <c r="K6" s="82">
        <v>4</v>
      </c>
      <c r="L6" s="82">
        <v>6.7</v>
      </c>
      <c r="M6" s="82">
        <f t="shared" ref="M6:M28" si="0">SUM(F6:L6)</f>
        <v>184.7</v>
      </c>
      <c r="N6" s="82">
        <v>0</v>
      </c>
      <c r="O6" s="82">
        <v>0</v>
      </c>
      <c r="P6" s="82">
        <v>0</v>
      </c>
      <c r="Q6" s="82">
        <f t="shared" ref="Q6:Q28" si="1">SUM(M6:P6)</f>
        <v>184.7</v>
      </c>
      <c r="R6" s="57">
        <f>SUM(Q5:Q6)</f>
        <v>330</v>
      </c>
      <c r="S6" s="57"/>
    </row>
    <row r="7" spans="1:19" ht="25.5" customHeight="1" x14ac:dyDescent="0.25">
      <c r="A7" s="57" t="s">
        <v>466</v>
      </c>
      <c r="B7" s="58" t="s">
        <v>174</v>
      </c>
      <c r="C7" s="59">
        <v>2017</v>
      </c>
      <c r="D7" s="59" t="s">
        <v>467</v>
      </c>
      <c r="E7" s="60">
        <v>43808</v>
      </c>
      <c r="F7" s="82">
        <v>96</v>
      </c>
      <c r="G7" s="82">
        <v>50</v>
      </c>
      <c r="H7" s="82">
        <v>10</v>
      </c>
      <c r="I7" s="82">
        <v>10</v>
      </c>
      <c r="J7" s="82">
        <v>20</v>
      </c>
      <c r="K7" s="82">
        <v>4</v>
      </c>
      <c r="L7" s="82">
        <v>6.7</v>
      </c>
      <c r="M7" s="82">
        <f t="shared" si="0"/>
        <v>196.7</v>
      </c>
      <c r="N7" s="82">
        <v>34</v>
      </c>
      <c r="O7" s="82">
        <v>15.17</v>
      </c>
      <c r="P7" s="82">
        <v>21.05</v>
      </c>
      <c r="Q7" s="82">
        <f t="shared" si="1"/>
        <v>266.91999999999996</v>
      </c>
      <c r="R7" s="57"/>
      <c r="S7" s="57"/>
    </row>
    <row r="8" spans="1:19" ht="27.15" customHeight="1" x14ac:dyDescent="0.25">
      <c r="A8" s="57" t="s">
        <v>376</v>
      </c>
      <c r="B8" s="58" t="s">
        <v>204</v>
      </c>
      <c r="C8" s="59">
        <v>2019</v>
      </c>
      <c r="D8" s="59" t="s">
        <v>468</v>
      </c>
      <c r="E8" s="60">
        <v>43808</v>
      </c>
      <c r="F8" s="82">
        <v>96.72</v>
      </c>
      <c r="G8" s="82">
        <v>50</v>
      </c>
      <c r="H8" s="82">
        <v>10</v>
      </c>
      <c r="I8" s="82">
        <v>10</v>
      </c>
      <c r="J8" s="82">
        <v>20</v>
      </c>
      <c r="K8" s="82">
        <v>4</v>
      </c>
      <c r="L8" s="82">
        <v>0</v>
      </c>
      <c r="M8" s="82">
        <f t="shared" si="0"/>
        <v>190.72</v>
      </c>
      <c r="N8" s="82">
        <v>0</v>
      </c>
      <c r="O8" s="82">
        <v>0</v>
      </c>
      <c r="P8" s="82">
        <v>0</v>
      </c>
      <c r="Q8" s="82">
        <f t="shared" si="1"/>
        <v>190.72</v>
      </c>
      <c r="R8" s="57"/>
      <c r="S8" s="57"/>
    </row>
    <row r="9" spans="1:19" ht="27.15" customHeight="1" x14ac:dyDescent="0.25">
      <c r="A9" s="57" t="s">
        <v>63</v>
      </c>
      <c r="B9" s="58" t="s">
        <v>469</v>
      </c>
      <c r="C9" s="59">
        <v>2017</v>
      </c>
      <c r="D9" s="59" t="s">
        <v>470</v>
      </c>
      <c r="E9" s="60">
        <v>43808</v>
      </c>
      <c r="F9" s="82">
        <v>105.57</v>
      </c>
      <c r="G9" s="82">
        <v>50</v>
      </c>
      <c r="H9" s="82">
        <v>10</v>
      </c>
      <c r="I9" s="82">
        <v>10</v>
      </c>
      <c r="J9" s="82">
        <v>20</v>
      </c>
      <c r="K9" s="82">
        <v>4</v>
      </c>
      <c r="L9" s="82">
        <v>6.7</v>
      </c>
      <c r="M9" s="82">
        <f t="shared" si="0"/>
        <v>206.26999999999998</v>
      </c>
      <c r="N9" s="82">
        <v>20.399999999999999</v>
      </c>
      <c r="O9" s="82">
        <v>8.3699999999999992</v>
      </c>
      <c r="P9" s="82">
        <v>21.05</v>
      </c>
      <c r="Q9" s="82">
        <f t="shared" si="1"/>
        <v>256.08999999999997</v>
      </c>
      <c r="R9" s="57" t="s">
        <v>472</v>
      </c>
      <c r="S9" s="57"/>
    </row>
    <row r="10" spans="1:19" ht="18" customHeight="1" x14ac:dyDescent="0.25">
      <c r="A10" s="57" t="s">
        <v>218</v>
      </c>
      <c r="B10" s="58" t="s">
        <v>427</v>
      </c>
      <c r="C10" s="59">
        <v>2019</v>
      </c>
      <c r="D10" s="59" t="s">
        <v>471</v>
      </c>
      <c r="E10" s="60">
        <v>43808</v>
      </c>
      <c r="F10" s="82">
        <v>80.03</v>
      </c>
      <c r="G10" s="82">
        <v>50</v>
      </c>
      <c r="H10" s="82">
        <v>10</v>
      </c>
      <c r="I10" s="82">
        <v>10</v>
      </c>
      <c r="J10" s="82">
        <v>20</v>
      </c>
      <c r="K10" s="82">
        <v>4</v>
      </c>
      <c r="L10" s="82">
        <v>0</v>
      </c>
      <c r="M10" s="82">
        <f t="shared" si="0"/>
        <v>174.03</v>
      </c>
      <c r="N10" s="82">
        <v>0</v>
      </c>
      <c r="O10" s="82">
        <v>0</v>
      </c>
      <c r="P10" s="82">
        <v>0</v>
      </c>
      <c r="Q10" s="82">
        <f t="shared" si="1"/>
        <v>174.03</v>
      </c>
      <c r="R10" s="81">
        <f>SUM(Q7:Q10)</f>
        <v>887.76</v>
      </c>
      <c r="S10" s="57"/>
    </row>
    <row r="11" spans="1:19" ht="27.15" customHeight="1" x14ac:dyDescent="0.25">
      <c r="A11" s="57" t="s">
        <v>473</v>
      </c>
      <c r="B11" s="58" t="s">
        <v>75</v>
      </c>
      <c r="C11" s="59" t="s">
        <v>441</v>
      </c>
      <c r="D11" s="59" t="s">
        <v>474</v>
      </c>
      <c r="E11" s="60">
        <v>43900</v>
      </c>
      <c r="F11" s="82">
        <v>92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6.47</v>
      </c>
      <c r="M11" s="82">
        <f>SUM(F11:L11)</f>
        <v>98.47</v>
      </c>
      <c r="N11" s="82">
        <v>26.68</v>
      </c>
      <c r="O11" s="82">
        <v>15.22</v>
      </c>
      <c r="P11" s="82">
        <v>8.75</v>
      </c>
      <c r="Q11" s="82">
        <f>SUM(M11:P11)</f>
        <v>149.12</v>
      </c>
      <c r="R11" s="57" t="s">
        <v>475</v>
      </c>
      <c r="S11" s="57"/>
    </row>
    <row r="12" spans="1:19" ht="20.399999999999999" customHeight="1" x14ac:dyDescent="0.25">
      <c r="A12" s="57" t="s">
        <v>251</v>
      </c>
      <c r="B12" s="58" t="s">
        <v>75</v>
      </c>
      <c r="C12" s="59" t="s">
        <v>476</v>
      </c>
      <c r="D12" s="59" t="s">
        <v>477</v>
      </c>
      <c r="E12" s="60">
        <v>43899</v>
      </c>
      <c r="F12" s="82">
        <v>117.6</v>
      </c>
      <c r="G12" s="82">
        <v>75</v>
      </c>
      <c r="H12" s="82">
        <v>10</v>
      </c>
      <c r="I12" s="82">
        <v>20</v>
      </c>
      <c r="J12" s="82">
        <v>40</v>
      </c>
      <c r="K12" s="82">
        <v>4</v>
      </c>
      <c r="L12" s="82">
        <v>6.7</v>
      </c>
      <c r="M12" s="82">
        <f t="shared" si="0"/>
        <v>273.3</v>
      </c>
      <c r="N12" s="82">
        <v>20.399999999999999</v>
      </c>
      <c r="O12" s="82">
        <v>1.57</v>
      </c>
      <c r="P12" s="82">
        <v>21.05</v>
      </c>
      <c r="Q12" s="82">
        <f t="shared" si="1"/>
        <v>316.32</v>
      </c>
      <c r="R12" s="57"/>
      <c r="S12" s="57"/>
    </row>
    <row r="13" spans="1:19" ht="25.5" customHeight="1" x14ac:dyDescent="0.25">
      <c r="A13" s="57" t="s">
        <v>348</v>
      </c>
      <c r="B13" s="58" t="s">
        <v>478</v>
      </c>
      <c r="C13" s="59">
        <v>19</v>
      </c>
      <c r="D13" s="59" t="s">
        <v>479</v>
      </c>
      <c r="E13" s="60">
        <v>43899</v>
      </c>
      <c r="F13" s="82">
        <v>159.6</v>
      </c>
      <c r="G13" s="82">
        <v>50</v>
      </c>
      <c r="H13" s="82">
        <v>10</v>
      </c>
      <c r="I13" s="82">
        <v>10</v>
      </c>
      <c r="J13" s="82">
        <v>20</v>
      </c>
      <c r="K13" s="82">
        <v>4</v>
      </c>
      <c r="L13" s="82">
        <v>6.95</v>
      </c>
      <c r="M13" s="82">
        <f t="shared" si="0"/>
        <v>260.55</v>
      </c>
      <c r="N13" s="82">
        <v>0</v>
      </c>
      <c r="O13" s="82">
        <v>0</v>
      </c>
      <c r="P13" s="82">
        <v>0</v>
      </c>
      <c r="Q13" s="82">
        <f t="shared" si="1"/>
        <v>260.55</v>
      </c>
      <c r="R13" s="57"/>
      <c r="S13" s="57"/>
    </row>
    <row r="14" spans="1:19" ht="30.9" customHeight="1" x14ac:dyDescent="0.25">
      <c r="A14" s="57" t="s">
        <v>480</v>
      </c>
      <c r="B14" s="29" t="s">
        <v>481</v>
      </c>
      <c r="C14" s="55">
        <v>19</v>
      </c>
      <c r="D14" s="55" t="s">
        <v>482</v>
      </c>
      <c r="E14" s="26">
        <v>43899</v>
      </c>
      <c r="F14" s="83">
        <v>87.98</v>
      </c>
      <c r="G14" s="83">
        <v>50</v>
      </c>
      <c r="H14" s="83">
        <v>10</v>
      </c>
      <c r="I14" s="83">
        <v>10</v>
      </c>
      <c r="J14" s="83">
        <v>20</v>
      </c>
      <c r="K14" s="83">
        <v>4</v>
      </c>
      <c r="L14" s="83">
        <v>6.95</v>
      </c>
      <c r="M14" s="82">
        <f t="shared" si="0"/>
        <v>188.93</v>
      </c>
      <c r="N14" s="83">
        <v>0</v>
      </c>
      <c r="O14" s="83">
        <v>0</v>
      </c>
      <c r="P14" s="83">
        <v>0</v>
      </c>
      <c r="Q14" s="82">
        <f t="shared" si="1"/>
        <v>188.93</v>
      </c>
    </row>
    <row r="15" spans="1:19" ht="31.5" customHeight="1" x14ac:dyDescent="0.25">
      <c r="A15" s="57" t="s">
        <v>483</v>
      </c>
      <c r="B15" s="29" t="s">
        <v>484</v>
      </c>
      <c r="C15" s="55">
        <v>19</v>
      </c>
      <c r="D15" s="55" t="s">
        <v>485</v>
      </c>
      <c r="E15" s="26">
        <v>43899</v>
      </c>
      <c r="F15" s="83">
        <v>117</v>
      </c>
      <c r="G15" s="83">
        <v>50</v>
      </c>
      <c r="H15" s="83">
        <v>10</v>
      </c>
      <c r="I15" s="83">
        <v>10</v>
      </c>
      <c r="J15" s="83">
        <v>20</v>
      </c>
      <c r="K15" s="83">
        <v>4</v>
      </c>
      <c r="L15" s="83">
        <v>6.95</v>
      </c>
      <c r="M15" s="82">
        <f t="shared" si="0"/>
        <v>217.95</v>
      </c>
      <c r="N15" s="83">
        <v>0</v>
      </c>
      <c r="O15" s="83">
        <v>0</v>
      </c>
      <c r="P15" s="83">
        <v>0</v>
      </c>
      <c r="Q15" s="82">
        <f t="shared" si="1"/>
        <v>217.95</v>
      </c>
      <c r="R15" t="s">
        <v>488</v>
      </c>
    </row>
    <row r="16" spans="1:19" ht="32.25" customHeight="1" x14ac:dyDescent="0.25">
      <c r="A16" s="57" t="s">
        <v>486</v>
      </c>
      <c r="B16" s="29" t="s">
        <v>419</v>
      </c>
      <c r="C16" s="55">
        <v>19</v>
      </c>
      <c r="D16" s="55" t="s">
        <v>487</v>
      </c>
      <c r="E16" s="26">
        <v>43899</v>
      </c>
      <c r="F16" s="83">
        <v>96</v>
      </c>
      <c r="G16" s="83">
        <v>50</v>
      </c>
      <c r="H16" s="83">
        <v>10</v>
      </c>
      <c r="I16" s="83">
        <v>10</v>
      </c>
      <c r="J16" s="83">
        <v>20</v>
      </c>
      <c r="K16" s="83">
        <v>4</v>
      </c>
      <c r="L16" s="83">
        <v>6.95</v>
      </c>
      <c r="M16" s="82">
        <f t="shared" si="0"/>
        <v>196.95</v>
      </c>
      <c r="N16" s="83">
        <v>0</v>
      </c>
      <c r="O16" s="83">
        <v>0</v>
      </c>
      <c r="P16" s="83">
        <v>0</v>
      </c>
      <c r="Q16" s="82">
        <f t="shared" si="1"/>
        <v>196.95</v>
      </c>
      <c r="R16" s="4">
        <f>SUM(Q12:Q16)</f>
        <v>1180.7</v>
      </c>
    </row>
    <row r="17" spans="1:24" ht="30.9" customHeight="1" x14ac:dyDescent="0.25">
      <c r="A17" s="57" t="s">
        <v>415</v>
      </c>
      <c r="B17" s="29" t="s">
        <v>76</v>
      </c>
      <c r="C17" s="55" t="s">
        <v>489</v>
      </c>
      <c r="D17" s="55" t="s">
        <v>490</v>
      </c>
      <c r="E17" s="26">
        <v>43948</v>
      </c>
      <c r="F17" s="83">
        <v>147</v>
      </c>
      <c r="G17" s="83">
        <v>75</v>
      </c>
      <c r="H17" s="83">
        <v>10</v>
      </c>
      <c r="I17" s="83">
        <v>20</v>
      </c>
      <c r="J17" s="83">
        <v>40</v>
      </c>
      <c r="K17" s="83">
        <v>4</v>
      </c>
      <c r="L17" s="83">
        <v>6.7</v>
      </c>
      <c r="M17" s="82">
        <f t="shared" si="0"/>
        <v>302.7</v>
      </c>
      <c r="N17" s="83">
        <v>0</v>
      </c>
      <c r="O17" s="83">
        <v>0</v>
      </c>
      <c r="P17" s="83">
        <v>0</v>
      </c>
      <c r="Q17" s="82">
        <f t="shared" si="1"/>
        <v>302.7</v>
      </c>
    </row>
    <row r="18" spans="1:24" ht="30.9" customHeight="1" x14ac:dyDescent="0.25">
      <c r="A18" s="57" t="s">
        <v>171</v>
      </c>
      <c r="B18" s="29" t="s">
        <v>179</v>
      </c>
      <c r="C18" s="55" t="s">
        <v>491</v>
      </c>
      <c r="D18" s="55" t="s">
        <v>492</v>
      </c>
      <c r="E18" s="26">
        <v>43948</v>
      </c>
      <c r="F18" s="83">
        <v>218.4</v>
      </c>
      <c r="G18" s="83">
        <v>75</v>
      </c>
      <c r="H18" s="83">
        <v>10</v>
      </c>
      <c r="I18" s="83">
        <v>20</v>
      </c>
      <c r="J18" s="83">
        <v>40</v>
      </c>
      <c r="K18" s="83">
        <v>4</v>
      </c>
      <c r="L18" s="83">
        <v>6.7</v>
      </c>
      <c r="M18" s="82">
        <f t="shared" si="0"/>
        <v>374.09999999999997</v>
      </c>
      <c r="N18" s="83">
        <v>0</v>
      </c>
      <c r="O18" s="83">
        <v>0</v>
      </c>
      <c r="P18" s="83">
        <v>0</v>
      </c>
      <c r="Q18" s="82">
        <f t="shared" si="1"/>
        <v>374.09999999999997</v>
      </c>
      <c r="R18" t="s">
        <v>495</v>
      </c>
    </row>
    <row r="19" spans="1:24" ht="30.9" customHeight="1" x14ac:dyDescent="0.25">
      <c r="A19" s="57" t="s">
        <v>351</v>
      </c>
      <c r="B19" s="29" t="s">
        <v>75</v>
      </c>
      <c r="C19" s="55" t="s">
        <v>493</v>
      </c>
      <c r="D19" s="55" t="s">
        <v>494</v>
      </c>
      <c r="E19" s="26">
        <v>43948</v>
      </c>
      <c r="F19" s="83">
        <v>175.5</v>
      </c>
      <c r="G19" s="83">
        <v>100</v>
      </c>
      <c r="H19" s="83">
        <v>10</v>
      </c>
      <c r="I19" s="83">
        <v>30</v>
      </c>
      <c r="J19" s="83">
        <v>60</v>
      </c>
      <c r="K19" s="83">
        <v>4</v>
      </c>
      <c r="L19" s="83">
        <v>6.7</v>
      </c>
      <c r="M19" s="82">
        <f t="shared" si="0"/>
        <v>386.2</v>
      </c>
      <c r="N19" s="83">
        <v>13.6</v>
      </c>
      <c r="O19" s="83">
        <v>15.28</v>
      </c>
      <c r="P19" s="83">
        <v>21.05</v>
      </c>
      <c r="Q19" s="82">
        <f t="shared" si="1"/>
        <v>436.13</v>
      </c>
      <c r="R19" s="4">
        <f>SUM(Q17:Q19)</f>
        <v>1112.9299999999998</v>
      </c>
    </row>
    <row r="20" spans="1:24" ht="45.15" customHeight="1" x14ac:dyDescent="0.25">
      <c r="A20" s="57" t="s">
        <v>374</v>
      </c>
      <c r="B20" s="29" t="s">
        <v>174</v>
      </c>
      <c r="C20" s="55">
        <v>19</v>
      </c>
      <c r="D20" s="55" t="s">
        <v>496</v>
      </c>
      <c r="E20" s="26">
        <v>43972</v>
      </c>
      <c r="F20" s="83">
        <v>73.5</v>
      </c>
      <c r="G20" s="83">
        <v>50</v>
      </c>
      <c r="H20" s="83">
        <v>10</v>
      </c>
      <c r="I20" s="83">
        <v>10</v>
      </c>
      <c r="J20" s="83">
        <v>20</v>
      </c>
      <c r="K20" s="83">
        <v>4</v>
      </c>
      <c r="L20" s="83">
        <v>6.95</v>
      </c>
      <c r="M20" s="82">
        <f t="shared" si="0"/>
        <v>174.45</v>
      </c>
      <c r="N20" s="83">
        <v>0</v>
      </c>
      <c r="O20" s="83">
        <v>0</v>
      </c>
      <c r="P20" s="83">
        <v>0</v>
      </c>
      <c r="Q20" s="82">
        <f t="shared" si="1"/>
        <v>174.45</v>
      </c>
      <c r="R20" s="4"/>
    </row>
    <row r="21" spans="1:24" ht="33" customHeight="1" x14ac:dyDescent="0.25">
      <c r="A21" s="57" t="s">
        <v>497</v>
      </c>
      <c r="B21" s="29" t="s">
        <v>498</v>
      </c>
      <c r="C21" s="55" t="s">
        <v>493</v>
      </c>
      <c r="D21" s="55" t="s">
        <v>347</v>
      </c>
      <c r="E21" s="26">
        <v>43972</v>
      </c>
      <c r="F21" s="83">
        <v>220.5</v>
      </c>
      <c r="G21" s="83">
        <v>100</v>
      </c>
      <c r="H21" s="83">
        <v>10</v>
      </c>
      <c r="I21" s="83">
        <v>30</v>
      </c>
      <c r="J21" s="83">
        <v>60</v>
      </c>
      <c r="K21" s="83">
        <v>4</v>
      </c>
      <c r="L21" s="83">
        <v>6.7</v>
      </c>
      <c r="M21" s="82">
        <f t="shared" si="0"/>
        <v>431.2</v>
      </c>
      <c r="N21" s="83">
        <v>13.6</v>
      </c>
      <c r="O21" s="83">
        <v>8.43</v>
      </c>
      <c r="P21" s="83">
        <v>21.05</v>
      </c>
      <c r="Q21" s="82">
        <f t="shared" si="1"/>
        <v>474.28000000000003</v>
      </c>
      <c r="R21" s="4"/>
    </row>
    <row r="22" spans="1:24" ht="30.9" customHeight="1" x14ac:dyDescent="0.25">
      <c r="A22" s="57" t="s">
        <v>499</v>
      </c>
      <c r="B22" s="29" t="s">
        <v>500</v>
      </c>
      <c r="C22" s="55" t="s">
        <v>493</v>
      </c>
      <c r="D22" s="55" t="s">
        <v>501</v>
      </c>
      <c r="E22" s="26">
        <v>43972</v>
      </c>
      <c r="F22" s="83">
        <v>175.5</v>
      </c>
      <c r="G22" s="83">
        <v>100</v>
      </c>
      <c r="H22" s="83">
        <v>10</v>
      </c>
      <c r="I22" s="83">
        <v>30</v>
      </c>
      <c r="J22" s="83">
        <v>60</v>
      </c>
      <c r="K22" s="83">
        <v>4</v>
      </c>
      <c r="L22" s="83">
        <v>6.7</v>
      </c>
      <c r="M22" s="82">
        <f t="shared" si="0"/>
        <v>386.2</v>
      </c>
      <c r="N22" s="83">
        <v>13.6</v>
      </c>
      <c r="O22" s="83">
        <v>8.43</v>
      </c>
      <c r="P22" s="83">
        <v>21.05</v>
      </c>
      <c r="Q22" s="82">
        <f t="shared" si="1"/>
        <v>429.28000000000003</v>
      </c>
      <c r="R22" s="4" t="s">
        <v>504</v>
      </c>
    </row>
    <row r="23" spans="1:24" ht="52.8" x14ac:dyDescent="0.25">
      <c r="A23" s="57" t="s">
        <v>502</v>
      </c>
      <c r="B23" s="29" t="s">
        <v>179</v>
      </c>
      <c r="C23" s="55">
        <v>19</v>
      </c>
      <c r="D23" s="55" t="s">
        <v>503</v>
      </c>
      <c r="E23" s="26">
        <v>43972</v>
      </c>
      <c r="F23" s="83">
        <v>45</v>
      </c>
      <c r="G23" s="83">
        <v>50</v>
      </c>
      <c r="H23" s="83">
        <v>10</v>
      </c>
      <c r="I23" s="83">
        <v>10</v>
      </c>
      <c r="J23" s="83">
        <v>20</v>
      </c>
      <c r="K23" s="83">
        <v>4</v>
      </c>
      <c r="L23" s="83">
        <v>6.95</v>
      </c>
      <c r="M23" s="82">
        <f t="shared" si="0"/>
        <v>145.94999999999999</v>
      </c>
      <c r="N23" s="83">
        <v>0</v>
      </c>
      <c r="O23" s="83">
        <v>0</v>
      </c>
      <c r="P23" s="83">
        <v>0</v>
      </c>
      <c r="Q23" s="82">
        <f t="shared" si="1"/>
        <v>145.94999999999999</v>
      </c>
      <c r="R23" s="4">
        <f>SUM(Q20:Q23)</f>
        <v>1223.96</v>
      </c>
    </row>
    <row r="24" spans="1:24" ht="39.6" x14ac:dyDescent="0.25">
      <c r="A24" s="57" t="s">
        <v>473</v>
      </c>
      <c r="B24" s="29" t="s">
        <v>75</v>
      </c>
      <c r="C24" s="55" t="s">
        <v>505</v>
      </c>
      <c r="D24" s="55" t="s">
        <v>506</v>
      </c>
      <c r="E24" s="26">
        <v>43990</v>
      </c>
      <c r="F24" s="83">
        <v>124</v>
      </c>
      <c r="G24" s="83">
        <v>175</v>
      </c>
      <c r="H24" s="83">
        <v>20</v>
      </c>
      <c r="I24" s="83">
        <v>30</v>
      </c>
      <c r="J24" s="83">
        <v>60</v>
      </c>
      <c r="K24" s="83">
        <v>6</v>
      </c>
      <c r="L24" s="83">
        <v>0</v>
      </c>
      <c r="M24" s="82">
        <f t="shared" si="0"/>
        <v>415</v>
      </c>
      <c r="N24" s="83">
        <v>0</v>
      </c>
      <c r="O24" s="83">
        <v>0</v>
      </c>
      <c r="P24" s="83">
        <v>0</v>
      </c>
      <c r="Q24" s="82">
        <f t="shared" si="1"/>
        <v>415</v>
      </c>
      <c r="R24" s="87" t="s">
        <v>507</v>
      </c>
      <c r="S24" s="54"/>
      <c r="T24" s="54"/>
      <c r="U24" s="54"/>
      <c r="V24" s="54"/>
      <c r="W24" s="54"/>
      <c r="X24" s="54"/>
    </row>
    <row r="25" spans="1:24" x14ac:dyDescent="0.25">
      <c r="A25" s="57"/>
      <c r="C25" s="55"/>
      <c r="F25" s="83"/>
      <c r="G25" s="83"/>
      <c r="H25" s="83"/>
      <c r="I25" s="83"/>
      <c r="J25" s="83"/>
      <c r="K25" s="83"/>
      <c r="L25" s="83"/>
      <c r="M25" s="82"/>
      <c r="N25" s="83"/>
      <c r="O25" s="83"/>
      <c r="P25" s="83"/>
      <c r="Q25" s="82"/>
      <c r="R25" s="4"/>
    </row>
    <row r="26" spans="1:24" ht="26.4" x14ac:dyDescent="0.25">
      <c r="A26" s="57" t="s">
        <v>78</v>
      </c>
      <c r="B26" s="29" t="s">
        <v>75</v>
      </c>
      <c r="C26" s="55" t="s">
        <v>493</v>
      </c>
      <c r="D26" s="55" t="s">
        <v>84</v>
      </c>
      <c r="E26" s="26">
        <v>44008</v>
      </c>
      <c r="F26" s="83">
        <v>175.5</v>
      </c>
      <c r="G26" s="83">
        <v>100</v>
      </c>
      <c r="H26" s="83">
        <v>10</v>
      </c>
      <c r="I26" s="83">
        <v>30</v>
      </c>
      <c r="J26" s="83">
        <v>60</v>
      </c>
      <c r="K26" s="83">
        <v>4</v>
      </c>
      <c r="L26" s="83">
        <v>6.7</v>
      </c>
      <c r="M26" s="82">
        <f>SUM(F26:L26)</f>
        <v>386.2</v>
      </c>
      <c r="N26" s="83">
        <v>13.6</v>
      </c>
      <c r="O26" s="83">
        <v>15.28</v>
      </c>
      <c r="P26" s="83">
        <v>21.05</v>
      </c>
      <c r="Q26" s="82">
        <f>SUM(M26:P26)</f>
        <v>436.13</v>
      </c>
      <c r="R26" t="s">
        <v>508</v>
      </c>
    </row>
    <row r="27" spans="1:24" s="54" customFormat="1" x14ac:dyDescent="0.25">
      <c r="A27" s="68" t="s">
        <v>233</v>
      </c>
      <c r="B27" s="88" t="s">
        <v>75</v>
      </c>
      <c r="C27" s="89" t="s">
        <v>509</v>
      </c>
      <c r="D27" s="89" t="s">
        <v>236</v>
      </c>
      <c r="E27" s="90">
        <v>44034</v>
      </c>
      <c r="F27" s="91">
        <v>168.75</v>
      </c>
      <c r="G27" s="91">
        <v>225</v>
      </c>
      <c r="H27" s="91">
        <v>10</v>
      </c>
      <c r="I27" s="91">
        <v>50</v>
      </c>
      <c r="J27" s="91">
        <v>100</v>
      </c>
      <c r="K27" s="91">
        <v>4</v>
      </c>
      <c r="L27" s="91">
        <v>6.74</v>
      </c>
      <c r="M27" s="92">
        <f t="shared" si="0"/>
        <v>564.49</v>
      </c>
      <c r="N27" s="91">
        <v>45.92</v>
      </c>
      <c r="O27" s="91">
        <v>27.55</v>
      </c>
      <c r="P27" s="91">
        <v>15.6</v>
      </c>
      <c r="Q27" s="92">
        <f t="shared" si="1"/>
        <v>653.55999999999995</v>
      </c>
      <c r="R27" s="54" t="s">
        <v>510</v>
      </c>
    </row>
    <row r="28" spans="1:24" x14ac:dyDescent="0.25">
      <c r="F28" s="83"/>
      <c r="G28" s="83"/>
      <c r="H28" s="83"/>
      <c r="I28" s="83"/>
      <c r="J28" s="83"/>
      <c r="K28" s="83"/>
      <c r="L28" s="83"/>
      <c r="M28" s="82">
        <f t="shared" si="0"/>
        <v>0</v>
      </c>
      <c r="N28" s="83"/>
      <c r="O28" s="83"/>
      <c r="P28" s="83"/>
      <c r="Q28" s="82">
        <f t="shared" si="1"/>
        <v>0</v>
      </c>
    </row>
    <row r="29" spans="1:24" ht="15" x14ac:dyDescent="0.4">
      <c r="A29"/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5">
        <v>0</v>
      </c>
      <c r="O29" s="85">
        <v>0</v>
      </c>
      <c r="P29" s="85">
        <v>0</v>
      </c>
      <c r="Q29" s="86"/>
    </row>
    <row r="30" spans="1:24" s="57" customFormat="1" ht="10.199999999999999" x14ac:dyDescent="0.2">
      <c r="A30" s="33"/>
      <c r="B30" s="58"/>
      <c r="C30" s="70"/>
      <c r="D30" s="59"/>
      <c r="E30" s="60"/>
      <c r="F30" s="79">
        <f t="shared" ref="F30:K30" si="2">SUM(F5:F29)</f>
        <v>2707.4500000000003</v>
      </c>
      <c r="G30" s="79">
        <f t="shared" si="2"/>
        <v>1625</v>
      </c>
      <c r="H30" s="79">
        <f t="shared" si="2"/>
        <v>220</v>
      </c>
      <c r="I30" s="79">
        <f t="shared" si="2"/>
        <v>380</v>
      </c>
      <c r="J30" s="79">
        <f t="shared" si="2"/>
        <v>760</v>
      </c>
      <c r="K30" s="79">
        <f t="shared" si="2"/>
        <v>86</v>
      </c>
      <c r="L30" s="79">
        <f>SUM(L6:L29)</f>
        <v>121.91000000000003</v>
      </c>
      <c r="M30" s="80">
        <f t="shared" ref="M30" si="3">SUM(M6:M29)</f>
        <v>5755.0599999999986</v>
      </c>
      <c r="N30" s="79">
        <f>SUM(N6:N29)</f>
        <v>201.79999999999995</v>
      </c>
      <c r="O30" s="79">
        <f>SUM(O6:O29)</f>
        <v>115.3</v>
      </c>
      <c r="P30" s="79">
        <f>SUM(P6:P29)</f>
        <v>171.70000000000002</v>
      </c>
      <c r="Q30" s="73">
        <f>SUM(Q5:Q29)</f>
        <v>6389.159999999998</v>
      </c>
    </row>
    <row r="31" spans="1:24" x14ac:dyDescent="0.25">
      <c r="R31" s="12"/>
      <c r="S31" s="13"/>
    </row>
    <row r="32" spans="1:24" x14ac:dyDescent="0.25">
      <c r="N32" s="57" t="s">
        <v>455</v>
      </c>
      <c r="O32" s="57"/>
      <c r="P32" s="57"/>
      <c r="Q32" s="67">
        <v>-184.94</v>
      </c>
      <c r="R32" s="13"/>
      <c r="S32" s="14"/>
    </row>
    <row r="33" spans="1:20" x14ac:dyDescent="0.25">
      <c r="M33" s="74"/>
      <c r="N33" s="57" t="s">
        <v>456</v>
      </c>
      <c r="O33" s="57"/>
      <c r="P33" s="57"/>
      <c r="Q33" s="65">
        <v>-280.85000000000002</v>
      </c>
      <c r="R33" s="13"/>
      <c r="S33" s="14"/>
    </row>
    <row r="34" spans="1:20" x14ac:dyDescent="0.25">
      <c r="A34" s="32"/>
      <c r="M34" s="74"/>
      <c r="N34" s="57" t="s">
        <v>430</v>
      </c>
      <c r="O34" s="57"/>
      <c r="P34" s="57"/>
      <c r="Q34" s="65">
        <v>-273.69</v>
      </c>
    </row>
    <row r="35" spans="1:20" x14ac:dyDescent="0.25">
      <c r="A35" s="32"/>
      <c r="M35" s="74"/>
      <c r="N35" s="57"/>
      <c r="O35" s="57"/>
      <c r="P35" s="57"/>
      <c r="Q35" s="65"/>
    </row>
    <row r="36" spans="1:20" x14ac:dyDescent="0.25">
      <c r="A36" s="31"/>
      <c r="M36" s="57"/>
      <c r="N36" s="57"/>
      <c r="O36" s="57"/>
      <c r="P36" s="57"/>
      <c r="Q36" s="57"/>
    </row>
    <row r="37" spans="1:20" x14ac:dyDescent="0.25">
      <c r="E37" s="49"/>
      <c r="M37" s="57"/>
      <c r="N37" s="57"/>
      <c r="O37" s="57" t="s">
        <v>56</v>
      </c>
      <c r="P37" s="57"/>
      <c r="Q37" s="73">
        <f>SUM(Q30:Q36)</f>
        <v>5649.6799999999985</v>
      </c>
    </row>
    <row r="38" spans="1:20" x14ac:dyDescent="0.25">
      <c r="E38" s="49"/>
      <c r="M38" s="57"/>
      <c r="N38" s="57"/>
      <c r="O38" s="57"/>
      <c r="P38" s="57"/>
      <c r="Q38" s="73"/>
    </row>
    <row r="39" spans="1:20" x14ac:dyDescent="0.25">
      <c r="E39" s="49"/>
      <c r="M39" s="57" t="s">
        <v>330</v>
      </c>
      <c r="N39" s="194">
        <v>43830</v>
      </c>
      <c r="O39" s="194"/>
      <c r="P39" s="57"/>
      <c r="Q39" s="75">
        <v>3.52</v>
      </c>
    </row>
    <row r="40" spans="1:20" x14ac:dyDescent="0.25">
      <c r="M40" s="57" t="s">
        <v>330</v>
      </c>
      <c r="N40" s="194">
        <v>43921</v>
      </c>
      <c r="O40" s="194"/>
      <c r="P40" s="57"/>
      <c r="Q40" s="57">
        <v>0.35</v>
      </c>
    </row>
    <row r="41" spans="1:20" x14ac:dyDescent="0.25">
      <c r="M41" s="57" t="s">
        <v>330</v>
      </c>
      <c r="N41" s="194">
        <v>44012</v>
      </c>
      <c r="O41" s="194"/>
      <c r="P41" s="76"/>
      <c r="Q41" s="57">
        <v>0.88</v>
      </c>
    </row>
    <row r="42" spans="1:20" x14ac:dyDescent="0.25">
      <c r="M42" s="57" t="s">
        <v>330</v>
      </c>
      <c r="N42" s="194">
        <v>44104</v>
      </c>
      <c r="O42" s="194"/>
      <c r="P42" s="57"/>
      <c r="Q42" s="57">
        <v>4.72</v>
      </c>
      <c r="T42" s="93">
        <f>SUM(Q39:Q42)</f>
        <v>9.4699999999999989</v>
      </c>
    </row>
    <row r="43" spans="1:20" x14ac:dyDescent="0.25">
      <c r="M43" s="57"/>
      <c r="N43" s="57"/>
      <c r="O43" s="57"/>
      <c r="P43" s="57"/>
      <c r="Q43" s="73">
        <f>SUM(Q37:Q42)</f>
        <v>5659.15</v>
      </c>
    </row>
    <row r="44" spans="1:20" x14ac:dyDescent="0.25">
      <c r="M44" s="57"/>
      <c r="N44" s="57"/>
      <c r="O44" s="57"/>
      <c r="P44" s="57"/>
      <c r="Q44" s="57"/>
    </row>
    <row r="45" spans="1:20" x14ac:dyDescent="0.25">
      <c r="M45" s="195" t="s">
        <v>512</v>
      </c>
      <c r="N45" s="195"/>
      <c r="O45" s="195"/>
      <c r="P45" s="195"/>
      <c r="Q45" s="67">
        <v>100</v>
      </c>
    </row>
    <row r="46" spans="1:20" x14ac:dyDescent="0.25">
      <c r="M46" s="57"/>
      <c r="N46" s="57"/>
      <c r="O46" s="57" t="s">
        <v>330</v>
      </c>
      <c r="P46" s="76"/>
      <c r="Q46" s="67">
        <v>0</v>
      </c>
    </row>
    <row r="47" spans="1:20" x14ac:dyDescent="0.25">
      <c r="M47" s="57"/>
      <c r="N47" s="57"/>
      <c r="O47" s="57"/>
      <c r="P47" s="57"/>
      <c r="Q47" s="57"/>
    </row>
    <row r="48" spans="1:20" x14ac:dyDescent="0.25">
      <c r="M48" s="57"/>
      <c r="N48" s="57"/>
      <c r="O48" s="57"/>
      <c r="P48" s="57"/>
      <c r="Q48" s="73">
        <f>SUM(Q43:Q47)</f>
        <v>5759.15</v>
      </c>
      <c r="R48" t="s">
        <v>511</v>
      </c>
    </row>
    <row r="49" spans="13:17" x14ac:dyDescent="0.25">
      <c r="M49" s="57"/>
      <c r="N49" s="57"/>
      <c r="O49" s="57"/>
      <c r="P49" s="57"/>
      <c r="Q49" s="57"/>
    </row>
    <row r="50" spans="13:17" x14ac:dyDescent="0.25">
      <c r="M50" s="57"/>
      <c r="N50" s="57"/>
      <c r="O50" s="57"/>
      <c r="P50" s="57"/>
      <c r="Q50" s="57"/>
    </row>
    <row r="51" spans="13:17" x14ac:dyDescent="0.25">
      <c r="M51" s="57"/>
      <c r="N51" s="57"/>
      <c r="O51" s="57"/>
      <c r="P51" s="57"/>
      <c r="Q51" s="57"/>
    </row>
    <row r="52" spans="13:17" x14ac:dyDescent="0.25">
      <c r="M52" s="57"/>
      <c r="N52" s="57"/>
      <c r="O52" s="57"/>
      <c r="P52" s="57"/>
      <c r="Q52" s="57"/>
    </row>
    <row r="53" spans="13:17" x14ac:dyDescent="0.25">
      <c r="M53" s="57"/>
      <c r="N53" s="57"/>
      <c r="O53" s="57"/>
      <c r="P53" s="57"/>
      <c r="Q53" s="57"/>
    </row>
    <row r="54" spans="13:17" x14ac:dyDescent="0.25">
      <c r="M54" s="57"/>
      <c r="N54" s="57"/>
      <c r="O54" s="57"/>
      <c r="P54" s="57"/>
      <c r="Q54" s="57"/>
    </row>
    <row r="55" spans="13:17" x14ac:dyDescent="0.25">
      <c r="M55" s="57"/>
      <c r="N55" s="57"/>
      <c r="O55" s="57"/>
      <c r="P55" s="57"/>
      <c r="Q55" s="57"/>
    </row>
    <row r="56" spans="13:17" x14ac:dyDescent="0.25">
      <c r="M56" s="57"/>
      <c r="N56" s="57"/>
      <c r="O56" s="57"/>
      <c r="P56" s="57"/>
      <c r="Q56" s="57"/>
    </row>
    <row r="57" spans="13:17" x14ac:dyDescent="0.25">
      <c r="M57" s="57"/>
      <c r="N57" s="57"/>
      <c r="O57" s="57"/>
      <c r="P57" s="57"/>
      <c r="Q57" s="57"/>
    </row>
    <row r="58" spans="13:17" x14ac:dyDescent="0.25">
      <c r="M58" s="57"/>
      <c r="N58" s="57"/>
      <c r="O58" s="57"/>
      <c r="P58" s="57"/>
      <c r="Q58" s="57"/>
    </row>
    <row r="59" spans="13:17" x14ac:dyDescent="0.25">
      <c r="M59" s="57"/>
      <c r="N59" s="57"/>
      <c r="O59" s="57"/>
      <c r="P59" s="57"/>
      <c r="Q59" s="57"/>
    </row>
    <row r="60" spans="13:17" x14ac:dyDescent="0.25">
      <c r="M60" s="57"/>
      <c r="N60" s="57"/>
      <c r="O60" s="57"/>
      <c r="P60" s="57"/>
      <c r="Q60" s="57"/>
    </row>
    <row r="61" spans="13:17" x14ac:dyDescent="0.25">
      <c r="M61" s="57"/>
      <c r="N61" s="57"/>
      <c r="O61" s="57"/>
      <c r="P61" s="57"/>
      <c r="Q61" s="57"/>
    </row>
    <row r="62" spans="13:17" x14ac:dyDescent="0.25">
      <c r="M62" s="57"/>
      <c r="N62" s="57"/>
      <c r="O62" s="57"/>
      <c r="P62" s="57"/>
      <c r="Q62" s="57"/>
    </row>
    <row r="63" spans="13:17" x14ac:dyDescent="0.25">
      <c r="M63" s="57"/>
      <c r="N63" s="57"/>
      <c r="O63" s="57"/>
      <c r="P63" s="57"/>
      <c r="Q63" s="57"/>
    </row>
    <row r="64" spans="13:17" x14ac:dyDescent="0.25">
      <c r="M64" s="57"/>
      <c r="N64" s="57"/>
      <c r="O64" s="57"/>
      <c r="P64" s="57"/>
      <c r="Q64" s="57"/>
    </row>
    <row r="65" spans="13:17" x14ac:dyDescent="0.25">
      <c r="M65" s="57"/>
      <c r="N65" s="57"/>
      <c r="O65" s="57"/>
      <c r="P65" s="57"/>
      <c r="Q65" s="57"/>
    </row>
    <row r="66" spans="13:17" x14ac:dyDescent="0.25">
      <c r="M66" s="57"/>
      <c r="N66" s="57"/>
      <c r="O66" s="57"/>
      <c r="P66" s="57"/>
      <c r="Q66" s="57"/>
    </row>
    <row r="67" spans="13:17" x14ac:dyDescent="0.25">
      <c r="M67" s="57"/>
      <c r="N67" s="57"/>
      <c r="O67" s="57"/>
      <c r="P67" s="57"/>
      <c r="Q67" s="57"/>
    </row>
    <row r="68" spans="13:17" x14ac:dyDescent="0.25">
      <c r="M68" s="57"/>
      <c r="N68" s="57"/>
      <c r="O68" s="57"/>
      <c r="P68" s="57"/>
      <c r="Q68" s="57"/>
    </row>
    <row r="69" spans="13:17" x14ac:dyDescent="0.25">
      <c r="M69" s="57"/>
      <c r="N69" s="57"/>
      <c r="O69" s="57"/>
      <c r="P69" s="57"/>
      <c r="Q69" s="57"/>
    </row>
    <row r="70" spans="13:17" x14ac:dyDescent="0.25">
      <c r="M70" s="57"/>
      <c r="N70" s="57"/>
      <c r="O70" s="57"/>
      <c r="P70" s="57"/>
      <c r="Q70" s="57"/>
    </row>
    <row r="71" spans="13:17" x14ac:dyDescent="0.25">
      <c r="M71" s="57"/>
      <c r="N71" s="57"/>
      <c r="O71" s="57"/>
      <c r="P71" s="57"/>
      <c r="Q71" s="57"/>
    </row>
    <row r="72" spans="13:17" x14ac:dyDescent="0.25">
      <c r="M72" s="57"/>
      <c r="N72" s="57"/>
      <c r="O72" s="57"/>
      <c r="P72" s="57"/>
      <c r="Q72" s="57"/>
    </row>
    <row r="73" spans="13:17" x14ac:dyDescent="0.25">
      <c r="M73" s="57"/>
      <c r="N73" s="57"/>
      <c r="O73" s="57"/>
      <c r="P73" s="57"/>
      <c r="Q73" s="57"/>
    </row>
    <row r="74" spans="13:17" x14ac:dyDescent="0.25">
      <c r="M74" s="57"/>
      <c r="N74" s="57"/>
      <c r="O74" s="57"/>
      <c r="P74" s="57"/>
      <c r="Q74" s="57"/>
    </row>
    <row r="75" spans="13:17" x14ac:dyDescent="0.25">
      <c r="M75" s="57"/>
      <c r="N75" s="57"/>
      <c r="O75" s="57"/>
      <c r="P75" s="57"/>
      <c r="Q75" s="57"/>
    </row>
    <row r="76" spans="13:17" x14ac:dyDescent="0.25">
      <c r="M76" s="57"/>
      <c r="N76" s="57"/>
      <c r="O76" s="57"/>
      <c r="P76" s="57"/>
      <c r="Q76" s="57"/>
    </row>
    <row r="77" spans="13:17" x14ac:dyDescent="0.25">
      <c r="M77" s="57"/>
      <c r="N77" s="57"/>
      <c r="O77" s="57"/>
      <c r="P77" s="57"/>
      <c r="Q77" s="57"/>
    </row>
    <row r="78" spans="13:17" x14ac:dyDescent="0.25">
      <c r="M78" s="57"/>
      <c r="N78" s="57"/>
      <c r="O78" s="57"/>
      <c r="P78" s="57"/>
      <c r="Q78" s="57"/>
    </row>
    <row r="79" spans="13:17" x14ac:dyDescent="0.25">
      <c r="M79" s="57"/>
      <c r="N79" s="57"/>
      <c r="O79" s="57"/>
      <c r="P79" s="57"/>
      <c r="Q79" s="57"/>
    </row>
    <row r="80" spans="13:17" x14ac:dyDescent="0.25">
      <c r="M80" s="57"/>
      <c r="N80" s="57"/>
      <c r="O80" s="57"/>
      <c r="P80" s="57"/>
      <c r="Q80" s="57"/>
    </row>
    <row r="81" spans="13:17" x14ac:dyDescent="0.25">
      <c r="M81" s="57"/>
      <c r="N81" s="57"/>
      <c r="O81" s="57"/>
      <c r="P81" s="57"/>
      <c r="Q81" s="57"/>
    </row>
    <row r="82" spans="13:17" x14ac:dyDescent="0.25">
      <c r="M82" s="57"/>
      <c r="N82" s="57"/>
      <c r="O82" s="57"/>
      <c r="P82" s="57"/>
      <c r="Q82" s="57"/>
    </row>
    <row r="83" spans="13:17" x14ac:dyDescent="0.25">
      <c r="M83" s="57"/>
      <c r="N83" s="57"/>
      <c r="O83" s="57"/>
      <c r="P83" s="57"/>
      <c r="Q83" s="57"/>
    </row>
    <row r="84" spans="13:17" x14ac:dyDescent="0.25">
      <c r="M84" s="57"/>
      <c r="N84" s="57"/>
      <c r="O84" s="57"/>
      <c r="P84" s="57"/>
      <c r="Q84" s="57"/>
    </row>
    <row r="85" spans="13:17" x14ac:dyDescent="0.25">
      <c r="M85" s="57"/>
      <c r="N85" s="57"/>
      <c r="O85" s="57"/>
      <c r="P85" s="57"/>
      <c r="Q85" s="57"/>
    </row>
    <row r="86" spans="13:17" x14ac:dyDescent="0.25">
      <c r="M86" s="57"/>
      <c r="N86" s="57"/>
      <c r="O86" s="57"/>
      <c r="P86" s="57"/>
      <c r="Q86" s="57"/>
    </row>
    <row r="87" spans="13:17" x14ac:dyDescent="0.25">
      <c r="M87" s="57"/>
      <c r="N87" s="57"/>
      <c r="O87" s="57"/>
      <c r="P87" s="57"/>
      <c r="Q87" s="57"/>
    </row>
    <row r="88" spans="13:17" x14ac:dyDescent="0.25">
      <c r="M88" s="57"/>
      <c r="N88" s="57"/>
      <c r="O88" s="57"/>
      <c r="P88" s="57"/>
      <c r="Q88" s="57"/>
    </row>
    <row r="89" spans="13:17" x14ac:dyDescent="0.25">
      <c r="M89" s="57"/>
      <c r="N89" s="57"/>
      <c r="O89" s="57"/>
      <c r="P89" s="57"/>
      <c r="Q89" s="57"/>
    </row>
    <row r="90" spans="13:17" x14ac:dyDescent="0.25">
      <c r="M90" s="57"/>
      <c r="N90" s="57"/>
      <c r="O90" s="57"/>
      <c r="P90" s="57"/>
      <c r="Q90" s="57"/>
    </row>
    <row r="91" spans="13:17" x14ac:dyDescent="0.25">
      <c r="M91" s="57"/>
      <c r="N91" s="57"/>
      <c r="O91" s="57"/>
      <c r="P91" s="57"/>
      <c r="Q91" s="57"/>
    </row>
    <row r="92" spans="13:17" x14ac:dyDescent="0.25">
      <c r="M92" s="57"/>
      <c r="N92" s="57"/>
      <c r="O92" s="57"/>
      <c r="P92" s="57"/>
      <c r="Q92" s="57"/>
    </row>
    <row r="93" spans="13:17" x14ac:dyDescent="0.25">
      <c r="M93" s="57"/>
      <c r="N93" s="57"/>
      <c r="O93" s="57"/>
      <c r="P93" s="57"/>
      <c r="Q93" s="57"/>
    </row>
    <row r="94" spans="13:17" x14ac:dyDescent="0.25">
      <c r="M94" s="57"/>
      <c r="N94" s="57"/>
      <c r="O94" s="57"/>
      <c r="P94" s="57"/>
      <c r="Q94" s="57"/>
    </row>
    <row r="95" spans="13:17" x14ac:dyDescent="0.25">
      <c r="M95" s="57"/>
      <c r="N95" s="57"/>
      <c r="O95" s="57"/>
      <c r="P95" s="57"/>
      <c r="Q95" s="57"/>
    </row>
    <row r="96" spans="13:17" x14ac:dyDescent="0.25">
      <c r="M96" s="57"/>
      <c r="N96" s="57"/>
      <c r="O96" s="57"/>
      <c r="P96" s="57"/>
      <c r="Q96" s="57"/>
    </row>
    <row r="97" spans="13:17" x14ac:dyDescent="0.25">
      <c r="M97" s="57"/>
      <c r="N97" s="57"/>
      <c r="O97" s="57"/>
      <c r="P97" s="57"/>
      <c r="Q97" s="57"/>
    </row>
    <row r="98" spans="13:17" x14ac:dyDescent="0.25">
      <c r="M98" s="57"/>
      <c r="N98" s="57"/>
      <c r="O98" s="57"/>
      <c r="P98" s="57"/>
      <c r="Q98" s="57"/>
    </row>
    <row r="99" spans="13:17" x14ac:dyDescent="0.25">
      <c r="M99" s="57"/>
      <c r="N99" s="57"/>
      <c r="O99" s="57"/>
      <c r="P99" s="57"/>
      <c r="Q99" s="57"/>
    </row>
    <row r="100" spans="13:17" x14ac:dyDescent="0.25">
      <c r="M100" s="57"/>
      <c r="N100" s="57"/>
      <c r="O100" s="57"/>
      <c r="P100" s="57"/>
      <c r="Q100" s="57"/>
    </row>
    <row r="101" spans="13:17" x14ac:dyDescent="0.25">
      <c r="M101" s="57"/>
      <c r="N101" s="57"/>
      <c r="O101" s="57"/>
      <c r="P101" s="57"/>
      <c r="Q101" s="57"/>
    </row>
    <row r="102" spans="13:17" x14ac:dyDescent="0.25">
      <c r="M102" s="57"/>
      <c r="N102" s="57"/>
      <c r="O102" s="57"/>
      <c r="P102" s="57"/>
      <c r="Q102" s="57"/>
    </row>
    <row r="103" spans="13:17" x14ac:dyDescent="0.25">
      <c r="M103" s="57"/>
      <c r="N103" s="57"/>
      <c r="O103" s="57"/>
      <c r="P103" s="57"/>
      <c r="Q103" s="57"/>
    </row>
    <row r="104" spans="13:17" x14ac:dyDescent="0.25">
      <c r="M104" s="57"/>
      <c r="N104" s="57"/>
      <c r="O104" s="57"/>
      <c r="P104" s="57"/>
      <c r="Q104" s="57"/>
    </row>
    <row r="105" spans="13:17" x14ac:dyDescent="0.25">
      <c r="M105" s="57"/>
      <c r="N105" s="57"/>
      <c r="O105" s="57"/>
      <c r="P105" s="57"/>
      <c r="Q105" s="57"/>
    </row>
    <row r="106" spans="13:17" x14ac:dyDescent="0.25">
      <c r="M106" s="57"/>
      <c r="N106" s="57"/>
      <c r="O106" s="57"/>
      <c r="P106" s="57"/>
      <c r="Q106" s="57"/>
    </row>
    <row r="107" spans="13:17" x14ac:dyDescent="0.25">
      <c r="M107" s="57"/>
      <c r="N107" s="57"/>
      <c r="O107" s="57"/>
      <c r="P107" s="57"/>
      <c r="Q107" s="57"/>
    </row>
    <row r="108" spans="13:17" x14ac:dyDescent="0.25">
      <c r="M108" s="57"/>
      <c r="N108" s="57"/>
      <c r="O108" s="57"/>
      <c r="P108" s="57"/>
      <c r="Q108" s="57"/>
    </row>
    <row r="109" spans="13:17" x14ac:dyDescent="0.25">
      <c r="M109" s="57"/>
      <c r="N109" s="57"/>
      <c r="O109" s="57"/>
      <c r="P109" s="57"/>
      <c r="Q109" s="57"/>
    </row>
    <row r="110" spans="13:17" x14ac:dyDescent="0.25">
      <c r="M110" s="57"/>
      <c r="N110" s="57"/>
      <c r="O110" s="57"/>
      <c r="P110" s="57"/>
      <c r="Q110" s="57"/>
    </row>
    <row r="111" spans="13:17" x14ac:dyDescent="0.25">
      <c r="M111" s="57"/>
      <c r="N111" s="57"/>
      <c r="O111" s="57"/>
      <c r="P111" s="57"/>
      <c r="Q111" s="57"/>
    </row>
    <row r="112" spans="13:17" x14ac:dyDescent="0.25">
      <c r="M112" s="57"/>
      <c r="N112" s="57"/>
      <c r="O112" s="57"/>
      <c r="P112" s="57"/>
      <c r="Q112" s="57"/>
    </row>
    <row r="113" spans="13:17" x14ac:dyDescent="0.25">
      <c r="M113" s="57"/>
      <c r="N113" s="57"/>
      <c r="O113" s="57"/>
      <c r="P113" s="57"/>
      <c r="Q113" s="57"/>
    </row>
    <row r="114" spans="13:17" x14ac:dyDescent="0.25">
      <c r="M114" s="57"/>
      <c r="N114" s="57"/>
      <c r="O114" s="57"/>
      <c r="P114" s="57"/>
      <c r="Q114" s="57"/>
    </row>
    <row r="115" spans="13:17" x14ac:dyDescent="0.25">
      <c r="M115" s="57"/>
      <c r="N115" s="57"/>
      <c r="O115" s="57"/>
      <c r="P115" s="57"/>
      <c r="Q115" s="57"/>
    </row>
    <row r="116" spans="13:17" x14ac:dyDescent="0.25">
      <c r="M116" s="57"/>
      <c r="N116" s="57"/>
      <c r="O116" s="57"/>
      <c r="P116" s="57"/>
      <c r="Q116" s="57"/>
    </row>
    <row r="117" spans="13:17" x14ac:dyDescent="0.25">
      <c r="M117" s="57"/>
      <c r="N117" s="57"/>
      <c r="O117" s="57"/>
      <c r="P117" s="57"/>
      <c r="Q117" s="57"/>
    </row>
  </sheetData>
  <mergeCells count="7">
    <mergeCell ref="M45:P45"/>
    <mergeCell ref="N42:O42"/>
    <mergeCell ref="A1:Q2"/>
    <mergeCell ref="R4:S4"/>
    <mergeCell ref="N39:O39"/>
    <mergeCell ref="N40:O40"/>
    <mergeCell ref="N41:O41"/>
  </mergeCells>
  <pageMargins left="0.25" right="0.25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T129"/>
  <sheetViews>
    <sheetView zoomScale="90" zoomScaleNormal="90" workbookViewId="0">
      <pane ySplit="4" topLeftCell="A14" activePane="bottomLeft" state="frozen"/>
      <selection pane="bottomLeft" activeCell="D50" sqref="D50"/>
    </sheetView>
  </sheetViews>
  <sheetFormatPr defaultRowHeight="13.2" x14ac:dyDescent="0.25"/>
  <cols>
    <col min="1" max="1" width="9.109375" style="5" customWidth="1"/>
    <col min="2" max="2" width="6.6640625" style="29" customWidth="1"/>
    <col min="3" max="3" width="7" style="72" customWidth="1"/>
    <col min="4" max="4" width="14.88671875" style="55" customWidth="1"/>
    <col min="5" max="5" width="8.88671875" style="26" customWidth="1"/>
    <col min="6" max="6" width="7" customWidth="1"/>
    <col min="7" max="7" width="7.77734375" customWidth="1"/>
    <col min="8" max="8" width="8" customWidth="1"/>
    <col min="9" max="9" width="8.21875" customWidth="1"/>
    <col min="10" max="10" width="7.88671875" customWidth="1"/>
    <col min="11" max="11" width="8" customWidth="1"/>
    <col min="12" max="12" width="7.6640625" customWidth="1"/>
    <col min="13" max="13" width="11.77734375" customWidth="1"/>
    <col min="14" max="14" width="9.6640625" customWidth="1"/>
    <col min="15" max="15" width="8.6640625" customWidth="1"/>
    <col min="16" max="16" width="7.21875" customWidth="1"/>
    <col min="17" max="17" width="12.77734375" customWidth="1"/>
    <col min="18" max="18" width="11.109375" bestFit="1" customWidth="1"/>
  </cols>
  <sheetData>
    <row r="1" spans="1:19" x14ac:dyDescent="0.25">
      <c r="A1" s="197" t="s">
        <v>423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56"/>
      <c r="S1" s="56"/>
    </row>
    <row r="2" spans="1:19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57"/>
      <c r="S2" s="57"/>
    </row>
    <row r="3" spans="1:19" x14ac:dyDescent="0.25">
      <c r="A3" s="33"/>
      <c r="B3" s="58"/>
      <c r="C3" s="70"/>
      <c r="D3" s="59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21" x14ac:dyDescent="0.25">
      <c r="A4" s="61" t="s">
        <v>10</v>
      </c>
      <c r="B4" s="62" t="s">
        <v>11</v>
      </c>
      <c r="C4" s="71" t="s">
        <v>208</v>
      </c>
      <c r="D4" s="63" t="s">
        <v>1</v>
      </c>
      <c r="E4" s="64" t="s">
        <v>378</v>
      </c>
      <c r="F4" s="63" t="s">
        <v>459</v>
      </c>
      <c r="G4" s="61" t="s">
        <v>461</v>
      </c>
      <c r="H4" s="63" t="s">
        <v>13</v>
      </c>
      <c r="I4" s="63" t="s">
        <v>4</v>
      </c>
      <c r="J4" s="61" t="s">
        <v>460</v>
      </c>
      <c r="K4" s="63" t="s">
        <v>14</v>
      </c>
      <c r="L4" s="61" t="s">
        <v>67</v>
      </c>
      <c r="M4" s="61" t="s">
        <v>56</v>
      </c>
      <c r="N4" s="63" t="s">
        <v>281</v>
      </c>
      <c r="O4" s="63" t="s">
        <v>457</v>
      </c>
      <c r="P4" s="63" t="s">
        <v>458</v>
      </c>
      <c r="Q4" s="61" t="s">
        <v>6</v>
      </c>
      <c r="R4" s="193" t="s">
        <v>435</v>
      </c>
      <c r="S4" s="193"/>
    </row>
    <row r="5" spans="1:19" x14ac:dyDescent="0.25">
      <c r="A5" s="33"/>
      <c r="B5" s="58"/>
      <c r="C5" s="70"/>
      <c r="D5" s="59"/>
      <c r="E5" s="60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x14ac:dyDescent="0.25">
      <c r="A6" s="57"/>
      <c r="B6" s="58"/>
      <c r="C6" s="59"/>
      <c r="D6" s="59"/>
      <c r="E6" s="60"/>
      <c r="F6" s="65"/>
      <c r="G6" s="65"/>
      <c r="H6" s="65"/>
      <c r="I6" s="65"/>
      <c r="J6" s="65"/>
      <c r="K6" s="65"/>
      <c r="L6" s="65"/>
      <c r="M6" s="66"/>
      <c r="N6" s="65"/>
      <c r="O6" s="65"/>
      <c r="P6" s="65"/>
      <c r="Q6" s="67"/>
      <c r="R6" s="57"/>
      <c r="S6" s="57"/>
    </row>
    <row r="7" spans="1:19" x14ac:dyDescent="0.25">
      <c r="A7" s="57" t="s">
        <v>170</v>
      </c>
      <c r="B7" s="58" t="s">
        <v>177</v>
      </c>
      <c r="C7" s="59" t="s">
        <v>424</v>
      </c>
      <c r="D7" s="59" t="s">
        <v>425</v>
      </c>
      <c r="E7" s="60">
        <v>43438</v>
      </c>
      <c r="F7" s="77">
        <v>138.24</v>
      </c>
      <c r="G7" s="77">
        <v>75</v>
      </c>
      <c r="H7" s="77">
        <v>10</v>
      </c>
      <c r="I7" s="77">
        <v>20</v>
      </c>
      <c r="J7" s="77">
        <v>40</v>
      </c>
      <c r="K7" s="77">
        <v>4</v>
      </c>
      <c r="L7" s="77">
        <v>6.7</v>
      </c>
      <c r="M7" s="78">
        <f>SUM(F7:L7)</f>
        <v>293.94</v>
      </c>
      <c r="N7" s="77">
        <v>0</v>
      </c>
      <c r="O7" s="77">
        <v>0</v>
      </c>
      <c r="P7" s="77">
        <v>0</v>
      </c>
      <c r="Q7" s="67">
        <f>SUM(M7:P7)</f>
        <v>293.94</v>
      </c>
      <c r="R7" s="57"/>
      <c r="S7" s="57"/>
    </row>
    <row r="8" spans="1:19" x14ac:dyDescent="0.25">
      <c r="A8" s="57"/>
      <c r="B8" s="58"/>
      <c r="C8" s="59"/>
      <c r="D8" s="59"/>
      <c r="E8" s="60"/>
      <c r="F8" s="77"/>
      <c r="G8" s="77"/>
      <c r="H8" s="77"/>
      <c r="I8" s="77"/>
      <c r="J8" s="77"/>
      <c r="K8" s="77"/>
      <c r="L8" s="77"/>
      <c r="M8" s="78"/>
      <c r="N8" s="77"/>
      <c r="O8" s="77"/>
      <c r="P8" s="77"/>
      <c r="Q8" s="67"/>
      <c r="R8" s="57"/>
      <c r="S8" s="57"/>
    </row>
    <row r="9" spans="1:19" x14ac:dyDescent="0.25">
      <c r="A9" s="57" t="s">
        <v>426</v>
      </c>
      <c r="B9" s="58" t="s">
        <v>427</v>
      </c>
      <c r="C9" s="59" t="s">
        <v>428</v>
      </c>
      <c r="D9" s="59" t="s">
        <v>429</v>
      </c>
      <c r="E9" s="60">
        <v>43439</v>
      </c>
      <c r="F9" s="77">
        <v>403.2</v>
      </c>
      <c r="G9" s="77">
        <v>125</v>
      </c>
      <c r="H9" s="77">
        <v>10</v>
      </c>
      <c r="I9" s="77">
        <v>30</v>
      </c>
      <c r="J9" s="77">
        <v>60</v>
      </c>
      <c r="K9" s="77">
        <v>4</v>
      </c>
      <c r="L9" s="77">
        <v>6.47</v>
      </c>
      <c r="M9" s="78">
        <f>SUM(F9:L9)</f>
        <v>638.67000000000007</v>
      </c>
      <c r="N9" s="77">
        <v>0</v>
      </c>
      <c r="O9" s="77">
        <v>0</v>
      </c>
      <c r="P9" s="77">
        <v>0</v>
      </c>
      <c r="Q9" s="67">
        <f>SUM(M9:P9)</f>
        <v>638.67000000000007</v>
      </c>
      <c r="R9" s="57"/>
      <c r="S9" s="57"/>
    </row>
    <row r="10" spans="1:19" x14ac:dyDescent="0.25">
      <c r="A10" s="57"/>
      <c r="B10" s="58"/>
      <c r="C10" s="59"/>
      <c r="D10" s="59"/>
      <c r="E10" s="60"/>
      <c r="F10" s="77"/>
      <c r="G10" s="77"/>
      <c r="H10" s="77"/>
      <c r="I10" s="77"/>
      <c r="J10" s="77"/>
      <c r="K10" s="77"/>
      <c r="L10" s="77"/>
      <c r="M10" s="78"/>
      <c r="N10" s="77"/>
      <c r="O10" s="77"/>
      <c r="P10" s="77"/>
      <c r="Q10" s="67"/>
      <c r="R10" s="57"/>
      <c r="S10" s="57"/>
    </row>
    <row r="11" spans="1:19" x14ac:dyDescent="0.25">
      <c r="A11" s="57" t="s">
        <v>218</v>
      </c>
      <c r="B11" s="58" t="s">
        <v>427</v>
      </c>
      <c r="C11" s="59">
        <v>2018</v>
      </c>
      <c r="D11" s="59" t="s">
        <v>220</v>
      </c>
      <c r="E11" s="60">
        <v>43439</v>
      </c>
      <c r="F11" s="77">
        <v>80.03</v>
      </c>
      <c r="G11" s="77">
        <v>50</v>
      </c>
      <c r="H11" s="77">
        <v>10</v>
      </c>
      <c r="I11" s="77">
        <v>10</v>
      </c>
      <c r="J11" s="77">
        <v>20</v>
      </c>
      <c r="K11" s="77">
        <v>4</v>
      </c>
      <c r="L11" s="77">
        <v>0</v>
      </c>
      <c r="M11" s="78">
        <f>SUM(F11:L11)</f>
        <v>174.03</v>
      </c>
      <c r="N11" s="77">
        <v>0</v>
      </c>
      <c r="O11" s="77">
        <v>0</v>
      </c>
      <c r="P11" s="77">
        <v>0</v>
      </c>
      <c r="Q11" s="67">
        <f>SUM(M11:P11)</f>
        <v>174.03</v>
      </c>
      <c r="R11" s="57"/>
      <c r="S11" s="57"/>
    </row>
    <row r="12" spans="1:19" x14ac:dyDescent="0.25">
      <c r="A12" s="57"/>
      <c r="B12" s="58"/>
      <c r="C12" s="59"/>
      <c r="D12" s="59"/>
      <c r="E12" s="60"/>
      <c r="F12" s="77"/>
      <c r="G12" s="77"/>
      <c r="H12" s="77"/>
      <c r="I12" s="77"/>
      <c r="J12" s="77"/>
      <c r="K12" s="77"/>
      <c r="L12" s="77"/>
      <c r="M12" s="78"/>
      <c r="N12" s="77"/>
      <c r="O12" s="77"/>
      <c r="P12" s="77"/>
      <c r="Q12" s="67"/>
      <c r="R12" s="68" t="s">
        <v>431</v>
      </c>
      <c r="S12" s="68"/>
    </row>
    <row r="13" spans="1:19" x14ac:dyDescent="0.25">
      <c r="A13" s="57" t="s">
        <v>362</v>
      </c>
      <c r="B13" s="58" t="s">
        <v>74</v>
      </c>
      <c r="C13" s="59" t="s">
        <v>424</v>
      </c>
      <c r="D13" s="59" t="s">
        <v>363</v>
      </c>
      <c r="E13" s="60">
        <v>43481</v>
      </c>
      <c r="F13" s="77">
        <v>172.8</v>
      </c>
      <c r="G13" s="77">
        <v>75</v>
      </c>
      <c r="H13" s="77">
        <v>10</v>
      </c>
      <c r="I13" s="77">
        <v>20</v>
      </c>
      <c r="J13" s="77">
        <v>40</v>
      </c>
      <c r="K13" s="77">
        <v>4</v>
      </c>
      <c r="L13" s="77">
        <v>6.7</v>
      </c>
      <c r="M13" s="78">
        <f>SUM(F13:L13)</f>
        <v>328.5</v>
      </c>
      <c r="N13" s="77">
        <v>0</v>
      </c>
      <c r="O13" s="77">
        <v>0</v>
      </c>
      <c r="P13" s="77">
        <v>0</v>
      </c>
      <c r="Q13" s="67">
        <f>SUM(M13:P13)</f>
        <v>328.5</v>
      </c>
      <c r="R13" s="57"/>
      <c r="S13" s="57"/>
    </row>
    <row r="14" spans="1:19" x14ac:dyDescent="0.25">
      <c r="A14" s="57"/>
      <c r="B14" s="58"/>
      <c r="C14" s="59"/>
      <c r="D14" s="59"/>
      <c r="E14" s="60"/>
      <c r="F14" s="77"/>
      <c r="G14" s="77"/>
      <c r="H14" s="77"/>
      <c r="I14" s="77"/>
      <c r="J14" s="77"/>
      <c r="K14" s="77"/>
      <c r="L14" s="77"/>
      <c r="M14" s="78"/>
      <c r="N14" s="77"/>
      <c r="O14" s="77"/>
      <c r="P14" s="77"/>
      <c r="Q14" s="67"/>
      <c r="R14" s="57"/>
      <c r="S14" s="57"/>
    </row>
    <row r="15" spans="1:19" x14ac:dyDescent="0.25">
      <c r="A15" s="57" t="s">
        <v>359</v>
      </c>
      <c r="B15" s="58" t="s">
        <v>165</v>
      </c>
      <c r="C15" s="59">
        <v>18</v>
      </c>
      <c r="D15" s="59" t="s">
        <v>360</v>
      </c>
      <c r="E15" s="60">
        <v>43481</v>
      </c>
      <c r="F15" s="77">
        <v>68.25</v>
      </c>
      <c r="G15" s="77">
        <v>50</v>
      </c>
      <c r="H15" s="77">
        <v>10</v>
      </c>
      <c r="I15" s="77">
        <v>10</v>
      </c>
      <c r="J15" s="77">
        <v>20</v>
      </c>
      <c r="K15" s="77">
        <v>4</v>
      </c>
      <c r="L15" s="77">
        <v>0</v>
      </c>
      <c r="M15" s="78">
        <f>SUM(F15:L15)</f>
        <v>162.25</v>
      </c>
      <c r="N15" s="77">
        <v>0</v>
      </c>
      <c r="O15" s="77">
        <v>0</v>
      </c>
      <c r="P15" s="77">
        <v>0</v>
      </c>
      <c r="Q15" s="67">
        <f>SUM(M15:P15)</f>
        <v>162.25</v>
      </c>
      <c r="R15" s="57"/>
      <c r="S15" s="57"/>
    </row>
    <row r="16" spans="1:19" x14ac:dyDescent="0.25">
      <c r="A16" s="57"/>
      <c r="B16" s="58"/>
      <c r="C16" s="59"/>
      <c r="D16" s="59"/>
      <c r="E16" s="60"/>
      <c r="F16" s="77"/>
      <c r="G16" s="77"/>
      <c r="H16" s="77"/>
      <c r="I16" s="77"/>
      <c r="J16" s="77"/>
      <c r="K16" s="77"/>
      <c r="L16" s="77"/>
      <c r="M16" s="78"/>
      <c r="N16" s="77"/>
      <c r="O16" s="77"/>
      <c r="P16" s="77"/>
      <c r="Q16" s="67"/>
      <c r="R16" s="57"/>
      <c r="S16" s="57"/>
    </row>
    <row r="17" spans="1:19" x14ac:dyDescent="0.25">
      <c r="A17" s="57" t="s">
        <v>200</v>
      </c>
      <c r="B17" s="58" t="s">
        <v>76</v>
      </c>
      <c r="C17" s="59" t="s">
        <v>428</v>
      </c>
      <c r="D17" s="59" t="s">
        <v>432</v>
      </c>
      <c r="E17" s="60">
        <v>43511</v>
      </c>
      <c r="F17" s="77">
        <v>189</v>
      </c>
      <c r="G17" s="77">
        <v>125</v>
      </c>
      <c r="H17" s="77">
        <v>10</v>
      </c>
      <c r="I17" s="77">
        <v>30</v>
      </c>
      <c r="J17" s="77">
        <v>60</v>
      </c>
      <c r="K17" s="77">
        <v>4</v>
      </c>
      <c r="L17" s="77">
        <v>6.47</v>
      </c>
      <c r="M17" s="78">
        <f>SUM(F17:L17)</f>
        <v>424.47</v>
      </c>
      <c r="N17" s="77">
        <v>1.82</v>
      </c>
      <c r="O17" s="77">
        <v>20.010000000000002</v>
      </c>
      <c r="P17" s="77">
        <v>8.75</v>
      </c>
      <c r="Q17" s="67">
        <f>SUM(M17:P17)</f>
        <v>455.05</v>
      </c>
      <c r="R17" s="57"/>
      <c r="S17" s="57"/>
    </row>
    <row r="18" spans="1:19" x14ac:dyDescent="0.25">
      <c r="A18" s="33"/>
      <c r="B18" s="58"/>
      <c r="C18" s="70"/>
      <c r="D18" s="59"/>
      <c r="E18" s="60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57"/>
      <c r="R18" s="68" t="s">
        <v>433</v>
      </c>
      <c r="S18" s="68"/>
    </row>
    <row r="19" spans="1:19" x14ac:dyDescent="0.25">
      <c r="A19" s="57" t="s">
        <v>367</v>
      </c>
      <c r="B19" s="58" t="s">
        <v>368</v>
      </c>
      <c r="C19" s="59">
        <v>18</v>
      </c>
      <c r="D19" s="59" t="s">
        <v>370</v>
      </c>
      <c r="E19" s="60">
        <v>43531</v>
      </c>
      <c r="F19" s="77">
        <v>73.5</v>
      </c>
      <c r="G19" s="77">
        <v>50</v>
      </c>
      <c r="H19" s="77">
        <v>10</v>
      </c>
      <c r="I19" s="77">
        <v>10</v>
      </c>
      <c r="J19" s="77">
        <v>20</v>
      </c>
      <c r="K19" s="77">
        <v>4</v>
      </c>
      <c r="L19" s="77">
        <v>6.7</v>
      </c>
      <c r="M19" s="78">
        <f>SUM(F19:L19)</f>
        <v>174.2</v>
      </c>
      <c r="N19" s="77">
        <v>0</v>
      </c>
      <c r="O19" s="77">
        <v>0</v>
      </c>
      <c r="P19" s="77">
        <v>0</v>
      </c>
      <c r="Q19" s="67">
        <f>SUM(M19:P19)</f>
        <v>174.2</v>
      </c>
      <c r="R19" s="57"/>
      <c r="S19" s="57"/>
    </row>
    <row r="20" spans="1:19" x14ac:dyDescent="0.25">
      <c r="A20" s="57"/>
      <c r="B20" s="58"/>
      <c r="C20" s="59"/>
      <c r="D20" s="59"/>
      <c r="E20" s="60"/>
      <c r="F20" s="77"/>
      <c r="G20" s="77"/>
      <c r="H20" s="77"/>
      <c r="I20" s="77"/>
      <c r="J20" s="77"/>
      <c r="K20" s="77"/>
      <c r="L20" s="77"/>
      <c r="M20" s="78"/>
      <c r="N20" s="77"/>
      <c r="O20" s="77"/>
      <c r="P20" s="77"/>
      <c r="Q20" s="67"/>
      <c r="R20" s="65">
        <f>SUM(Q19+Q21)</f>
        <v>366.09999999999997</v>
      </c>
      <c r="S20" s="57" t="s">
        <v>434</v>
      </c>
    </row>
    <row r="21" spans="1:19" ht="24.75" customHeight="1" x14ac:dyDescent="0.25">
      <c r="A21" s="57" t="s">
        <v>398</v>
      </c>
      <c r="B21" s="58" t="s">
        <v>76</v>
      </c>
      <c r="C21" s="59">
        <v>18</v>
      </c>
      <c r="D21" s="59" t="s">
        <v>399</v>
      </c>
      <c r="E21" s="60">
        <v>43531</v>
      </c>
      <c r="F21" s="77">
        <v>91.2</v>
      </c>
      <c r="G21" s="77">
        <v>50</v>
      </c>
      <c r="H21" s="77">
        <v>10</v>
      </c>
      <c r="I21" s="77">
        <v>10</v>
      </c>
      <c r="J21" s="77">
        <v>20</v>
      </c>
      <c r="K21" s="77">
        <v>4</v>
      </c>
      <c r="L21" s="77">
        <v>6.7</v>
      </c>
      <c r="M21" s="78">
        <f>SUM(F21:L21)</f>
        <v>191.89999999999998</v>
      </c>
      <c r="N21" s="77">
        <v>0</v>
      </c>
      <c r="O21" s="77">
        <v>0</v>
      </c>
      <c r="P21" s="77">
        <v>0</v>
      </c>
      <c r="Q21" s="67">
        <f>SUM(M21:P21)</f>
        <v>191.89999999999998</v>
      </c>
      <c r="R21" s="57"/>
      <c r="S21" s="57"/>
    </row>
    <row r="22" spans="1:19" x14ac:dyDescent="0.25">
      <c r="A22" s="57"/>
      <c r="B22" s="58"/>
      <c r="C22" s="59"/>
      <c r="D22" s="59"/>
      <c r="E22" s="60"/>
      <c r="F22" s="77"/>
      <c r="G22" s="77"/>
      <c r="H22" s="77"/>
      <c r="I22" s="77"/>
      <c r="J22" s="77"/>
      <c r="K22" s="77"/>
      <c r="L22" s="77"/>
      <c r="M22" s="78"/>
      <c r="N22" s="77"/>
      <c r="O22" s="77"/>
      <c r="P22" s="77"/>
      <c r="Q22" s="67"/>
      <c r="R22" s="68" t="s">
        <v>436</v>
      </c>
      <c r="S22" s="68"/>
    </row>
    <row r="23" spans="1:19" x14ac:dyDescent="0.25">
      <c r="A23" s="57" t="s">
        <v>315</v>
      </c>
      <c r="B23" s="58" t="s">
        <v>76</v>
      </c>
      <c r="C23" s="59">
        <v>18</v>
      </c>
      <c r="D23" s="59" t="s">
        <v>437</v>
      </c>
      <c r="E23" s="60">
        <v>43567</v>
      </c>
      <c r="F23" s="77">
        <v>69.3</v>
      </c>
      <c r="G23" s="77">
        <v>50</v>
      </c>
      <c r="H23" s="77">
        <v>10</v>
      </c>
      <c r="I23" s="77">
        <v>10</v>
      </c>
      <c r="J23" s="77">
        <v>20</v>
      </c>
      <c r="K23" s="77">
        <v>4</v>
      </c>
      <c r="L23" s="77">
        <v>6.7</v>
      </c>
      <c r="M23" s="78">
        <f>SUM(F23:L23)</f>
        <v>170</v>
      </c>
      <c r="N23" s="77"/>
      <c r="O23" s="77"/>
      <c r="P23" s="77"/>
      <c r="Q23" s="67">
        <f>SUM(M23:P23)</f>
        <v>170</v>
      </c>
      <c r="R23" s="57"/>
      <c r="S23" s="57"/>
    </row>
    <row r="24" spans="1:19" x14ac:dyDescent="0.25">
      <c r="A24" s="57"/>
      <c r="B24" s="58"/>
      <c r="C24" s="59"/>
      <c r="D24" s="59"/>
      <c r="E24" s="60"/>
      <c r="F24" s="77"/>
      <c r="G24" s="77"/>
      <c r="H24" s="77"/>
      <c r="I24" s="77"/>
      <c r="J24" s="77"/>
      <c r="K24" s="77"/>
      <c r="L24" s="77"/>
      <c r="M24" s="78"/>
      <c r="N24" s="77"/>
      <c r="O24" s="77"/>
      <c r="P24" s="77"/>
      <c r="Q24" s="67"/>
      <c r="R24" s="57"/>
      <c r="S24" s="57"/>
    </row>
    <row r="25" spans="1:19" ht="21" x14ac:dyDescent="0.25">
      <c r="A25" s="57" t="s">
        <v>39</v>
      </c>
      <c r="B25" s="58" t="s">
        <v>438</v>
      </c>
      <c r="C25" s="59" t="s">
        <v>439</v>
      </c>
      <c r="D25" s="59" t="s">
        <v>440</v>
      </c>
      <c r="E25" s="60">
        <v>43567</v>
      </c>
      <c r="F25" s="77">
        <v>395.02</v>
      </c>
      <c r="G25" s="77">
        <v>75</v>
      </c>
      <c r="H25" s="77">
        <v>10</v>
      </c>
      <c r="I25" s="77">
        <v>20</v>
      </c>
      <c r="J25" s="77">
        <v>40</v>
      </c>
      <c r="K25" s="77">
        <v>4</v>
      </c>
      <c r="L25" s="77">
        <v>6.7</v>
      </c>
      <c r="M25" s="78">
        <f>SUM(F25:L25)</f>
        <v>550.72</v>
      </c>
      <c r="N25" s="77"/>
      <c r="O25" s="77"/>
      <c r="P25" s="77"/>
      <c r="Q25" s="67">
        <f>SUM(M25:P25)</f>
        <v>550.72</v>
      </c>
      <c r="R25" s="57"/>
      <c r="S25" s="57"/>
    </row>
    <row r="26" spans="1:19" x14ac:dyDescent="0.25">
      <c r="A26" s="57"/>
      <c r="B26" s="58"/>
      <c r="C26" s="59"/>
      <c r="D26" s="59"/>
      <c r="E26" s="60"/>
      <c r="F26" s="77"/>
      <c r="G26" s="77"/>
      <c r="H26" s="77"/>
      <c r="I26" s="77"/>
      <c r="J26" s="77"/>
      <c r="K26" s="77"/>
      <c r="L26" s="77"/>
      <c r="M26" s="78"/>
      <c r="N26" s="77"/>
      <c r="O26" s="77"/>
      <c r="P26" s="77"/>
      <c r="Q26" s="67"/>
      <c r="R26" s="65">
        <f>SUM(Q23:Q25)</f>
        <v>720.72</v>
      </c>
      <c r="S26" s="57"/>
    </row>
    <row r="27" spans="1:19" ht="21" x14ac:dyDescent="0.25">
      <c r="A27" s="57" t="s">
        <v>60</v>
      </c>
      <c r="B27" s="58" t="s">
        <v>75</v>
      </c>
      <c r="C27" s="59" t="s">
        <v>441</v>
      </c>
      <c r="D27" s="59" t="s">
        <v>442</v>
      </c>
      <c r="E27" s="60">
        <v>43607</v>
      </c>
      <c r="F27" s="77">
        <v>220.5</v>
      </c>
      <c r="G27" s="77">
        <v>125</v>
      </c>
      <c r="H27" s="77">
        <v>10</v>
      </c>
      <c r="I27" s="77">
        <v>30</v>
      </c>
      <c r="J27" s="77">
        <v>60</v>
      </c>
      <c r="K27" s="77">
        <v>4</v>
      </c>
      <c r="L27" s="77">
        <v>6.47</v>
      </c>
      <c r="M27" s="78">
        <f>SUM(F27:L27)</f>
        <v>455.97</v>
      </c>
      <c r="N27" s="77">
        <v>8.49</v>
      </c>
      <c r="O27" s="77">
        <v>26.68</v>
      </c>
      <c r="P27" s="77">
        <v>8.75</v>
      </c>
      <c r="Q27" s="67">
        <f>SUM(M27:P27)</f>
        <v>499.89000000000004</v>
      </c>
      <c r="R27" s="57"/>
      <c r="S27" s="57"/>
    </row>
    <row r="28" spans="1:19" x14ac:dyDescent="0.25">
      <c r="A28" s="57"/>
      <c r="B28" s="58"/>
      <c r="C28" s="59"/>
      <c r="D28" s="59"/>
      <c r="E28" s="60"/>
      <c r="F28" s="77"/>
      <c r="G28" s="77"/>
      <c r="H28" s="77"/>
      <c r="I28" s="77"/>
      <c r="J28" s="77"/>
      <c r="K28" s="77"/>
      <c r="L28" s="77"/>
      <c r="M28" s="78"/>
      <c r="N28" s="77"/>
      <c r="O28" s="77"/>
      <c r="P28" s="77"/>
      <c r="Q28" s="67"/>
      <c r="R28" s="57"/>
      <c r="S28" s="57"/>
    </row>
    <row r="29" spans="1:19" ht="21" x14ac:dyDescent="0.25">
      <c r="A29" s="57" t="s">
        <v>168</v>
      </c>
      <c r="B29" s="58" t="s">
        <v>174</v>
      </c>
      <c r="C29" s="59" t="s">
        <v>441</v>
      </c>
      <c r="D29" s="59" t="s">
        <v>443</v>
      </c>
      <c r="E29" s="60">
        <v>43607</v>
      </c>
      <c r="F29" s="77">
        <v>277.2</v>
      </c>
      <c r="G29" s="77">
        <v>125</v>
      </c>
      <c r="H29" s="77">
        <v>10</v>
      </c>
      <c r="I29" s="77">
        <v>30</v>
      </c>
      <c r="J29" s="77">
        <v>60</v>
      </c>
      <c r="K29" s="77">
        <v>4</v>
      </c>
      <c r="L29" s="77">
        <v>6.47</v>
      </c>
      <c r="M29" s="78">
        <f>SUM(F29:L29)</f>
        <v>512.66999999999996</v>
      </c>
      <c r="N29" s="77">
        <v>20.100000000000001</v>
      </c>
      <c r="O29" s="77">
        <v>26.68</v>
      </c>
      <c r="P29" s="77">
        <v>8.75</v>
      </c>
      <c r="Q29" s="67">
        <f>SUM(M29:P29)</f>
        <v>568.19999999999993</v>
      </c>
      <c r="R29" s="57"/>
      <c r="S29" s="57"/>
    </row>
    <row r="30" spans="1:19" x14ac:dyDescent="0.25">
      <c r="A30" s="57"/>
      <c r="B30" s="58"/>
      <c r="C30" s="59"/>
      <c r="D30" s="59"/>
      <c r="E30" s="60"/>
      <c r="F30" s="77"/>
      <c r="G30" s="77"/>
      <c r="H30" s="77"/>
      <c r="I30" s="77"/>
      <c r="J30" s="77"/>
      <c r="K30" s="77"/>
      <c r="L30" s="77"/>
      <c r="M30" s="78"/>
      <c r="N30" s="77"/>
      <c r="O30" s="77"/>
      <c r="P30" s="77"/>
      <c r="Q30" s="67"/>
      <c r="R30" s="57"/>
      <c r="S30" s="57"/>
    </row>
    <row r="31" spans="1:19" ht="21" x14ac:dyDescent="0.25">
      <c r="A31" s="57" t="s">
        <v>444</v>
      </c>
      <c r="B31" s="58" t="s">
        <v>76</v>
      </c>
      <c r="C31" s="59" t="s">
        <v>441</v>
      </c>
      <c r="D31" s="59" t="s">
        <v>445</v>
      </c>
      <c r="E31" s="60">
        <v>43607</v>
      </c>
      <c r="F31" s="77">
        <v>230.4</v>
      </c>
      <c r="G31" s="77">
        <v>125</v>
      </c>
      <c r="H31" s="77">
        <v>10</v>
      </c>
      <c r="I31" s="77">
        <v>30</v>
      </c>
      <c r="J31" s="77">
        <v>60</v>
      </c>
      <c r="K31" s="77">
        <v>4</v>
      </c>
      <c r="L31" s="77">
        <v>6.47</v>
      </c>
      <c r="M31" s="78">
        <f>SUM(F31:L31)</f>
        <v>465.87</v>
      </c>
      <c r="N31" s="77">
        <v>13.4</v>
      </c>
      <c r="O31" s="77">
        <v>20.010000000000002</v>
      </c>
      <c r="P31" s="77">
        <v>8.75</v>
      </c>
      <c r="Q31" s="67">
        <f>SUM(M31:P31)</f>
        <v>508.03</v>
      </c>
      <c r="R31" s="57"/>
      <c r="S31" s="57"/>
    </row>
    <row r="32" spans="1:19" x14ac:dyDescent="0.25">
      <c r="A32" s="57"/>
      <c r="B32" s="58"/>
      <c r="C32" s="59"/>
      <c r="D32" s="59"/>
      <c r="E32" s="60"/>
      <c r="F32" s="77"/>
      <c r="G32" s="77"/>
      <c r="H32" s="77"/>
      <c r="I32" s="77"/>
      <c r="J32" s="77"/>
      <c r="K32" s="77"/>
      <c r="L32" s="77"/>
      <c r="M32" s="78"/>
      <c r="N32" s="77"/>
      <c r="O32" s="77"/>
      <c r="P32" s="77"/>
      <c r="Q32" s="67"/>
      <c r="R32" s="57"/>
      <c r="S32" s="57"/>
    </row>
    <row r="33" spans="1:20" ht="21" x14ac:dyDescent="0.25">
      <c r="A33" s="57" t="s">
        <v>64</v>
      </c>
      <c r="B33" s="58" t="s">
        <v>194</v>
      </c>
      <c r="C33" s="59" t="s">
        <v>441</v>
      </c>
      <c r="D33" s="59" t="s">
        <v>446</v>
      </c>
      <c r="E33" s="60">
        <v>43607</v>
      </c>
      <c r="F33" s="77">
        <v>162</v>
      </c>
      <c r="G33" s="77">
        <v>125</v>
      </c>
      <c r="H33" s="77">
        <v>10</v>
      </c>
      <c r="I33" s="77">
        <v>30</v>
      </c>
      <c r="J33" s="77">
        <v>60</v>
      </c>
      <c r="K33" s="77">
        <v>4</v>
      </c>
      <c r="L33" s="77">
        <v>6.47</v>
      </c>
      <c r="M33" s="78">
        <f>SUM(F33:L33)</f>
        <v>397.47</v>
      </c>
      <c r="N33" s="77">
        <v>13.4</v>
      </c>
      <c r="O33" s="77">
        <v>26.68</v>
      </c>
      <c r="P33" s="77">
        <v>8.75</v>
      </c>
      <c r="Q33" s="67">
        <f>SUM(M33:P33)</f>
        <v>446.3</v>
      </c>
      <c r="R33" s="57"/>
      <c r="S33" s="57"/>
    </row>
    <row r="34" spans="1:20" x14ac:dyDescent="0.25">
      <c r="A34" s="57"/>
      <c r="B34" s="58"/>
      <c r="C34" s="59"/>
      <c r="D34" s="59"/>
      <c r="E34" s="60"/>
      <c r="F34" s="77"/>
      <c r="G34" s="77"/>
      <c r="H34" s="77"/>
      <c r="I34" s="77"/>
      <c r="J34" s="77"/>
      <c r="K34" s="77"/>
      <c r="L34" s="77"/>
      <c r="M34" s="78"/>
      <c r="N34" s="77"/>
      <c r="O34" s="77"/>
      <c r="P34" s="77"/>
      <c r="Q34" s="67"/>
      <c r="R34" s="57" t="s">
        <v>447</v>
      </c>
      <c r="S34" s="57"/>
    </row>
    <row r="35" spans="1:20" ht="21" x14ac:dyDescent="0.25">
      <c r="A35" s="57" t="s">
        <v>355</v>
      </c>
      <c r="B35" s="58" t="s">
        <v>194</v>
      </c>
      <c r="C35" s="59" t="s">
        <v>441</v>
      </c>
      <c r="D35" s="59" t="s">
        <v>356</v>
      </c>
      <c r="E35" s="60">
        <v>43607</v>
      </c>
      <c r="F35" s="77">
        <v>75</v>
      </c>
      <c r="G35" s="77">
        <v>75</v>
      </c>
      <c r="H35" s="77">
        <v>10</v>
      </c>
      <c r="I35" s="77">
        <v>20</v>
      </c>
      <c r="J35" s="77">
        <v>40</v>
      </c>
      <c r="K35" s="77">
        <v>4</v>
      </c>
      <c r="L35" s="77">
        <v>6.7</v>
      </c>
      <c r="M35" s="78">
        <f>SUM(F35:L35)</f>
        <v>230.7</v>
      </c>
      <c r="N35" s="77">
        <v>0</v>
      </c>
      <c r="O35" s="77">
        <v>0</v>
      </c>
      <c r="P35" s="77">
        <v>0</v>
      </c>
      <c r="Q35" s="67">
        <f>SUM(M35:P35)</f>
        <v>230.7</v>
      </c>
      <c r="R35" s="65">
        <f>SUM(Q27:Q35)</f>
        <v>2253.12</v>
      </c>
      <c r="S35" s="68" t="s">
        <v>448</v>
      </c>
      <c r="T35" s="54"/>
    </row>
    <row r="36" spans="1:20" x14ac:dyDescent="0.25">
      <c r="A36" s="57"/>
      <c r="B36" s="58"/>
      <c r="C36" s="59"/>
      <c r="D36" s="59"/>
      <c r="E36" s="60"/>
      <c r="F36" s="77"/>
      <c r="G36" s="77"/>
      <c r="H36" s="77"/>
      <c r="I36" s="77"/>
      <c r="J36" s="77"/>
      <c r="K36" s="77"/>
      <c r="L36" s="77"/>
      <c r="M36" s="78"/>
      <c r="N36" s="77"/>
      <c r="O36" s="77"/>
      <c r="P36" s="77"/>
      <c r="Q36" s="67"/>
      <c r="R36" s="57"/>
      <c r="S36" s="57"/>
    </row>
    <row r="37" spans="1:20" x14ac:dyDescent="0.25">
      <c r="A37" s="57" t="s">
        <v>449</v>
      </c>
      <c r="B37" s="58" t="s">
        <v>76</v>
      </c>
      <c r="C37" s="59" t="s">
        <v>439</v>
      </c>
      <c r="D37" s="59" t="s">
        <v>450</v>
      </c>
      <c r="E37" s="60">
        <v>43635</v>
      </c>
      <c r="F37" s="77">
        <v>100.8</v>
      </c>
      <c r="G37" s="77">
        <v>75</v>
      </c>
      <c r="H37" s="77">
        <v>10</v>
      </c>
      <c r="I37" s="77">
        <v>20</v>
      </c>
      <c r="J37" s="77">
        <v>40</v>
      </c>
      <c r="K37" s="77">
        <v>4</v>
      </c>
      <c r="L37" s="77">
        <v>6.7</v>
      </c>
      <c r="M37" s="78">
        <f>SUM(F37:L37)</f>
        <v>256.5</v>
      </c>
      <c r="N37" s="77"/>
      <c r="O37" s="77"/>
      <c r="P37" s="77"/>
      <c r="Q37" s="67">
        <f>SUM(M37:P37)</f>
        <v>256.5</v>
      </c>
      <c r="R37" s="57" t="s">
        <v>451</v>
      </c>
      <c r="S37" s="69">
        <v>256.5</v>
      </c>
    </row>
    <row r="38" spans="1:20" x14ac:dyDescent="0.25">
      <c r="A38" s="57"/>
      <c r="B38" s="58"/>
      <c r="C38" s="59"/>
      <c r="D38" s="59"/>
      <c r="E38" s="60"/>
      <c r="F38" s="77"/>
      <c r="G38" s="77"/>
      <c r="H38" s="77"/>
      <c r="I38" s="77"/>
      <c r="J38" s="77"/>
      <c r="K38" s="77"/>
      <c r="L38" s="77"/>
      <c r="M38" s="78"/>
      <c r="N38" s="77"/>
      <c r="O38" s="77"/>
      <c r="P38" s="77"/>
      <c r="Q38" s="67"/>
      <c r="R38" s="57"/>
      <c r="S38" s="57"/>
    </row>
    <row r="39" spans="1:20" ht="21" x14ac:dyDescent="0.25">
      <c r="A39" s="57" t="s">
        <v>452</v>
      </c>
      <c r="B39" s="58" t="s">
        <v>76</v>
      </c>
      <c r="C39" s="59" t="s">
        <v>441</v>
      </c>
      <c r="D39" s="59" t="s">
        <v>453</v>
      </c>
      <c r="E39" s="60">
        <v>43746</v>
      </c>
      <c r="F39" s="77">
        <v>176.4</v>
      </c>
      <c r="G39" s="77">
        <v>9.77</v>
      </c>
      <c r="H39" s="77">
        <v>0</v>
      </c>
      <c r="I39" s="77">
        <v>30</v>
      </c>
      <c r="J39" s="77">
        <v>0</v>
      </c>
      <c r="K39" s="77">
        <v>0</v>
      </c>
      <c r="L39" s="77">
        <v>6.47</v>
      </c>
      <c r="M39" s="78">
        <f>SUM(F39:L39)</f>
        <v>222.64000000000001</v>
      </c>
      <c r="N39" s="77">
        <v>21.92</v>
      </c>
      <c r="O39" s="77">
        <v>46.69</v>
      </c>
      <c r="P39" s="77">
        <v>8.75</v>
      </c>
      <c r="Q39" s="67">
        <f>SUM(M39:P39)</f>
        <v>300</v>
      </c>
      <c r="R39" s="57" t="s">
        <v>454</v>
      </c>
      <c r="S39" s="57"/>
    </row>
    <row r="40" spans="1:20" x14ac:dyDescent="0.25"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4"/>
    </row>
    <row r="41" spans="1:20" ht="15" x14ac:dyDescent="0.4">
      <c r="A41"/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25">
        <v>0</v>
      </c>
      <c r="O41" s="25">
        <v>0</v>
      </c>
      <c r="P41" s="25">
        <v>0</v>
      </c>
      <c r="Q41" s="8"/>
    </row>
    <row r="42" spans="1:20" s="57" customFormat="1" ht="10.199999999999999" x14ac:dyDescent="0.2">
      <c r="A42" s="33"/>
      <c r="B42" s="58"/>
      <c r="C42" s="70"/>
      <c r="D42" s="59"/>
      <c r="E42" s="60"/>
      <c r="F42" s="79">
        <f t="shared" ref="F42:P42" si="0">SUM(F6:F41)</f>
        <v>2922.84</v>
      </c>
      <c r="G42" s="79">
        <f t="shared" si="0"/>
        <v>1384.77</v>
      </c>
      <c r="H42" s="79">
        <f t="shared" si="0"/>
        <v>160</v>
      </c>
      <c r="I42" s="79">
        <f t="shared" si="0"/>
        <v>360</v>
      </c>
      <c r="J42" s="79">
        <f t="shared" si="0"/>
        <v>660</v>
      </c>
      <c r="K42" s="79">
        <f t="shared" si="0"/>
        <v>64</v>
      </c>
      <c r="L42" s="79">
        <f t="shared" si="0"/>
        <v>98.890000000000015</v>
      </c>
      <c r="M42" s="80">
        <f t="shared" si="0"/>
        <v>5650.5000000000009</v>
      </c>
      <c r="N42" s="79">
        <f t="shared" si="0"/>
        <v>79.13</v>
      </c>
      <c r="O42" s="79">
        <f t="shared" si="0"/>
        <v>166.75</v>
      </c>
      <c r="P42" s="79">
        <f t="shared" si="0"/>
        <v>52.5</v>
      </c>
      <c r="Q42" s="73">
        <f>SUM(Q6:Q41)</f>
        <v>5948.88</v>
      </c>
    </row>
    <row r="43" spans="1:20" x14ac:dyDescent="0.25">
      <c r="R43" s="12"/>
      <c r="S43" s="13"/>
    </row>
    <row r="44" spans="1:20" x14ac:dyDescent="0.25">
      <c r="R44" s="13"/>
      <c r="S44" s="14"/>
    </row>
    <row r="45" spans="1:20" x14ac:dyDescent="0.25">
      <c r="M45" s="74">
        <v>43805</v>
      </c>
      <c r="N45" s="57" t="s">
        <v>455</v>
      </c>
      <c r="O45" s="57"/>
      <c r="P45" s="57"/>
      <c r="Q45" s="67">
        <v>-153.41999999999999</v>
      </c>
      <c r="R45" s="13"/>
      <c r="S45" s="14"/>
    </row>
    <row r="46" spans="1:20" x14ac:dyDescent="0.25">
      <c r="A46" s="32"/>
      <c r="M46" s="74">
        <v>43440</v>
      </c>
      <c r="N46" s="57" t="s">
        <v>456</v>
      </c>
      <c r="O46" s="57"/>
      <c r="P46" s="57"/>
      <c r="Q46" s="65">
        <v>-306.82</v>
      </c>
    </row>
    <row r="47" spans="1:20" x14ac:dyDescent="0.25">
      <c r="A47" s="32"/>
      <c r="M47" s="74">
        <v>43510</v>
      </c>
      <c r="N47" s="57" t="s">
        <v>430</v>
      </c>
      <c r="O47" s="57"/>
      <c r="P47" s="57"/>
      <c r="Q47" s="65">
        <v>-288.89999999999998</v>
      </c>
    </row>
    <row r="48" spans="1:20" x14ac:dyDescent="0.25">
      <c r="A48" s="31"/>
      <c r="M48" s="57"/>
      <c r="N48" s="57"/>
      <c r="O48" s="57"/>
      <c r="P48" s="57"/>
      <c r="Q48" s="57"/>
    </row>
    <row r="49" spans="5:17" x14ac:dyDescent="0.25">
      <c r="E49" s="49"/>
      <c r="M49" s="57"/>
      <c r="N49" s="57"/>
      <c r="O49" s="57" t="s">
        <v>56</v>
      </c>
      <c r="P49" s="57"/>
      <c r="Q49" s="73">
        <f>SUM(Q42:Q48)</f>
        <v>5199.7400000000007</v>
      </c>
    </row>
    <row r="50" spans="5:17" x14ac:dyDescent="0.25">
      <c r="E50" s="49"/>
      <c r="M50" s="57"/>
      <c r="N50" s="57"/>
      <c r="O50" s="57"/>
      <c r="P50" s="57"/>
      <c r="Q50" s="73"/>
    </row>
    <row r="51" spans="5:17" x14ac:dyDescent="0.25">
      <c r="E51" s="49"/>
      <c r="M51" s="57"/>
      <c r="N51" s="57" t="s">
        <v>330</v>
      </c>
      <c r="O51" s="74">
        <v>43465</v>
      </c>
      <c r="P51" s="57"/>
      <c r="Q51" s="75">
        <v>4.3</v>
      </c>
    </row>
    <row r="52" spans="5:17" x14ac:dyDescent="0.25">
      <c r="M52" s="57"/>
      <c r="N52" s="57" t="s">
        <v>330</v>
      </c>
      <c r="O52" s="74">
        <v>43553</v>
      </c>
      <c r="P52" s="57"/>
      <c r="Q52" s="57">
        <v>0.27</v>
      </c>
    </row>
    <row r="53" spans="5:17" x14ac:dyDescent="0.25">
      <c r="M53" s="57"/>
      <c r="N53" s="57" t="s">
        <v>330</v>
      </c>
      <c r="O53" s="74">
        <v>43644</v>
      </c>
      <c r="P53" s="76"/>
      <c r="Q53" s="57">
        <v>0.72</v>
      </c>
    </row>
    <row r="54" spans="5:17" x14ac:dyDescent="0.25">
      <c r="M54" s="57"/>
      <c r="N54" s="57" t="s">
        <v>330</v>
      </c>
      <c r="O54" s="74">
        <v>43738</v>
      </c>
      <c r="P54" s="57"/>
      <c r="Q54" s="57">
        <v>4.97</v>
      </c>
    </row>
    <row r="55" spans="5:17" x14ac:dyDescent="0.25">
      <c r="M55" s="57"/>
      <c r="N55" s="57"/>
      <c r="O55" s="57"/>
      <c r="P55" s="57"/>
      <c r="Q55" s="73">
        <f>SUM(Q49:Q54)</f>
        <v>5210.0000000000018</v>
      </c>
    </row>
    <row r="56" spans="5:17" x14ac:dyDescent="0.25">
      <c r="M56" s="57"/>
      <c r="N56" s="57"/>
      <c r="O56" s="57"/>
      <c r="P56" s="57"/>
      <c r="Q56" s="57"/>
    </row>
    <row r="57" spans="5:17" x14ac:dyDescent="0.25">
      <c r="M57" s="57"/>
      <c r="N57" s="57"/>
      <c r="O57" s="57" t="s">
        <v>329</v>
      </c>
      <c r="P57" s="57"/>
      <c r="Q57" s="67">
        <v>100</v>
      </c>
    </row>
    <row r="58" spans="5:17" x14ac:dyDescent="0.25">
      <c r="M58" s="57"/>
      <c r="N58" s="57"/>
      <c r="O58" s="57" t="s">
        <v>330</v>
      </c>
      <c r="P58" s="76"/>
      <c r="Q58" s="67">
        <v>0</v>
      </c>
    </row>
    <row r="59" spans="5:17" x14ac:dyDescent="0.25">
      <c r="M59" s="57"/>
      <c r="N59" s="57"/>
      <c r="O59" s="57"/>
      <c r="P59" s="57"/>
      <c r="Q59" s="57"/>
    </row>
    <row r="60" spans="5:17" x14ac:dyDescent="0.25">
      <c r="M60" s="57"/>
      <c r="N60" s="57"/>
      <c r="O60" s="57"/>
      <c r="P60" s="57"/>
      <c r="Q60" s="73">
        <f>SUM(Q55:Q59)</f>
        <v>5310.0000000000018</v>
      </c>
    </row>
    <row r="61" spans="5:17" x14ac:dyDescent="0.25">
      <c r="M61" s="57"/>
      <c r="N61" s="57"/>
      <c r="O61" s="57"/>
      <c r="P61" s="57"/>
      <c r="Q61" s="57"/>
    </row>
    <row r="62" spans="5:17" x14ac:dyDescent="0.25">
      <c r="M62" s="57"/>
      <c r="N62" s="57"/>
      <c r="O62" s="57"/>
      <c r="P62" s="57"/>
      <c r="Q62" s="57"/>
    </row>
    <row r="63" spans="5:17" x14ac:dyDescent="0.25">
      <c r="M63" s="57"/>
      <c r="N63" s="57"/>
      <c r="O63" s="57"/>
      <c r="P63" s="57"/>
      <c r="Q63" s="57"/>
    </row>
    <row r="64" spans="5:17" x14ac:dyDescent="0.25">
      <c r="M64" s="57"/>
      <c r="N64" s="57"/>
      <c r="O64" s="57"/>
      <c r="P64" s="57"/>
      <c r="Q64" s="57"/>
    </row>
    <row r="65" spans="13:17" x14ac:dyDescent="0.25">
      <c r="M65" s="57"/>
      <c r="N65" s="57"/>
      <c r="O65" s="57"/>
      <c r="P65" s="57"/>
      <c r="Q65" s="57"/>
    </row>
    <row r="66" spans="13:17" x14ac:dyDescent="0.25">
      <c r="M66" s="57"/>
      <c r="N66" s="57"/>
      <c r="O66" s="57"/>
      <c r="P66" s="57"/>
      <c r="Q66" s="57"/>
    </row>
    <row r="67" spans="13:17" x14ac:dyDescent="0.25">
      <c r="M67" s="57"/>
      <c r="N67" s="57"/>
      <c r="O67" s="57"/>
      <c r="P67" s="57"/>
      <c r="Q67" s="57"/>
    </row>
    <row r="68" spans="13:17" x14ac:dyDescent="0.25">
      <c r="M68" s="57"/>
      <c r="N68" s="57"/>
      <c r="O68" s="57"/>
      <c r="P68" s="57"/>
      <c r="Q68" s="57"/>
    </row>
    <row r="69" spans="13:17" x14ac:dyDescent="0.25">
      <c r="M69" s="57"/>
      <c r="N69" s="57"/>
      <c r="O69" s="57"/>
      <c r="P69" s="57"/>
      <c r="Q69" s="57"/>
    </row>
    <row r="70" spans="13:17" x14ac:dyDescent="0.25">
      <c r="M70" s="57"/>
      <c r="N70" s="57"/>
      <c r="O70" s="57"/>
      <c r="P70" s="57"/>
      <c r="Q70" s="57"/>
    </row>
    <row r="71" spans="13:17" x14ac:dyDescent="0.25">
      <c r="M71" s="57"/>
      <c r="N71" s="57"/>
      <c r="O71" s="57"/>
      <c r="P71" s="57"/>
      <c r="Q71" s="57"/>
    </row>
    <row r="72" spans="13:17" x14ac:dyDescent="0.25">
      <c r="M72" s="57"/>
      <c r="N72" s="57"/>
      <c r="O72" s="57"/>
      <c r="P72" s="57"/>
      <c r="Q72" s="57"/>
    </row>
    <row r="73" spans="13:17" x14ac:dyDescent="0.25">
      <c r="M73" s="57"/>
      <c r="N73" s="57"/>
      <c r="O73" s="57"/>
      <c r="P73" s="57"/>
      <c r="Q73" s="57"/>
    </row>
    <row r="74" spans="13:17" x14ac:dyDescent="0.25">
      <c r="M74" s="57"/>
      <c r="N74" s="57"/>
      <c r="O74" s="57"/>
      <c r="P74" s="57"/>
      <c r="Q74" s="57"/>
    </row>
    <row r="75" spans="13:17" x14ac:dyDescent="0.25">
      <c r="M75" s="57"/>
      <c r="N75" s="57"/>
      <c r="O75" s="57"/>
      <c r="P75" s="57"/>
      <c r="Q75" s="57"/>
    </row>
    <row r="76" spans="13:17" x14ac:dyDescent="0.25">
      <c r="M76" s="57"/>
      <c r="N76" s="57"/>
      <c r="O76" s="57"/>
      <c r="P76" s="57"/>
      <c r="Q76" s="57"/>
    </row>
    <row r="77" spans="13:17" x14ac:dyDescent="0.25">
      <c r="M77" s="57"/>
      <c r="N77" s="57"/>
      <c r="O77" s="57"/>
      <c r="P77" s="57"/>
      <c r="Q77" s="57"/>
    </row>
    <row r="78" spans="13:17" x14ac:dyDescent="0.25">
      <c r="M78" s="57"/>
      <c r="N78" s="57"/>
      <c r="O78" s="57"/>
      <c r="P78" s="57"/>
      <c r="Q78" s="57"/>
    </row>
    <row r="79" spans="13:17" x14ac:dyDescent="0.25">
      <c r="M79" s="57"/>
      <c r="N79" s="57"/>
      <c r="O79" s="57"/>
      <c r="P79" s="57"/>
      <c r="Q79" s="57"/>
    </row>
    <row r="80" spans="13:17" x14ac:dyDescent="0.25">
      <c r="M80" s="57"/>
      <c r="N80" s="57"/>
      <c r="O80" s="57"/>
      <c r="P80" s="57"/>
      <c r="Q80" s="57"/>
    </row>
    <row r="81" spans="13:17" x14ac:dyDescent="0.25">
      <c r="M81" s="57"/>
      <c r="N81" s="57"/>
      <c r="O81" s="57"/>
      <c r="P81" s="57"/>
      <c r="Q81" s="57"/>
    </row>
    <row r="82" spans="13:17" x14ac:dyDescent="0.25">
      <c r="M82" s="57"/>
      <c r="N82" s="57"/>
      <c r="O82" s="57"/>
      <c r="P82" s="57"/>
      <c r="Q82" s="57"/>
    </row>
    <row r="83" spans="13:17" x14ac:dyDescent="0.25">
      <c r="M83" s="57"/>
      <c r="N83" s="57"/>
      <c r="O83" s="57"/>
      <c r="P83" s="57"/>
      <c r="Q83" s="57"/>
    </row>
    <row r="84" spans="13:17" x14ac:dyDescent="0.25">
      <c r="M84" s="57"/>
      <c r="N84" s="57"/>
      <c r="O84" s="57"/>
      <c r="P84" s="57"/>
      <c r="Q84" s="57"/>
    </row>
    <row r="85" spans="13:17" x14ac:dyDescent="0.25">
      <c r="M85" s="57"/>
      <c r="N85" s="57"/>
      <c r="O85" s="57"/>
      <c r="P85" s="57"/>
      <c r="Q85" s="57"/>
    </row>
    <row r="86" spans="13:17" x14ac:dyDescent="0.25">
      <c r="M86" s="57"/>
      <c r="N86" s="57"/>
      <c r="O86" s="57"/>
      <c r="P86" s="57"/>
      <c r="Q86" s="57"/>
    </row>
    <row r="87" spans="13:17" x14ac:dyDescent="0.25">
      <c r="M87" s="57"/>
      <c r="N87" s="57"/>
      <c r="O87" s="57"/>
      <c r="P87" s="57"/>
      <c r="Q87" s="57"/>
    </row>
    <row r="88" spans="13:17" x14ac:dyDescent="0.25">
      <c r="M88" s="57"/>
      <c r="N88" s="57"/>
      <c r="O88" s="57"/>
      <c r="P88" s="57"/>
      <c r="Q88" s="57"/>
    </row>
    <row r="89" spans="13:17" x14ac:dyDescent="0.25">
      <c r="M89" s="57"/>
      <c r="N89" s="57"/>
      <c r="O89" s="57"/>
      <c r="P89" s="57"/>
      <c r="Q89" s="57"/>
    </row>
    <row r="90" spans="13:17" x14ac:dyDescent="0.25">
      <c r="M90" s="57"/>
      <c r="N90" s="57"/>
      <c r="O90" s="57"/>
      <c r="P90" s="57"/>
      <c r="Q90" s="57"/>
    </row>
    <row r="91" spans="13:17" x14ac:dyDescent="0.25">
      <c r="M91" s="57"/>
      <c r="N91" s="57"/>
      <c r="O91" s="57"/>
      <c r="P91" s="57"/>
      <c r="Q91" s="57"/>
    </row>
    <row r="92" spans="13:17" x14ac:dyDescent="0.25">
      <c r="M92" s="57"/>
      <c r="N92" s="57"/>
      <c r="O92" s="57"/>
      <c r="P92" s="57"/>
      <c r="Q92" s="57"/>
    </row>
    <row r="93" spans="13:17" x14ac:dyDescent="0.25">
      <c r="M93" s="57"/>
      <c r="N93" s="57"/>
      <c r="O93" s="57"/>
      <c r="P93" s="57"/>
      <c r="Q93" s="57"/>
    </row>
    <row r="94" spans="13:17" x14ac:dyDescent="0.25">
      <c r="M94" s="57"/>
      <c r="N94" s="57"/>
      <c r="O94" s="57"/>
      <c r="P94" s="57"/>
      <c r="Q94" s="57"/>
    </row>
    <row r="95" spans="13:17" x14ac:dyDescent="0.25">
      <c r="M95" s="57"/>
      <c r="N95" s="57"/>
      <c r="O95" s="57"/>
      <c r="P95" s="57"/>
      <c r="Q95" s="57"/>
    </row>
    <row r="96" spans="13:17" x14ac:dyDescent="0.25">
      <c r="M96" s="57"/>
      <c r="N96" s="57"/>
      <c r="O96" s="57"/>
      <c r="P96" s="57"/>
      <c r="Q96" s="57"/>
    </row>
    <row r="97" spans="13:17" x14ac:dyDescent="0.25">
      <c r="M97" s="57"/>
      <c r="N97" s="57"/>
      <c r="O97" s="57"/>
      <c r="P97" s="57"/>
      <c r="Q97" s="57"/>
    </row>
    <row r="98" spans="13:17" x14ac:dyDescent="0.25">
      <c r="M98" s="57"/>
      <c r="N98" s="57"/>
      <c r="O98" s="57"/>
      <c r="P98" s="57"/>
      <c r="Q98" s="57"/>
    </row>
    <row r="99" spans="13:17" x14ac:dyDescent="0.25">
      <c r="M99" s="57"/>
      <c r="N99" s="57"/>
      <c r="O99" s="57"/>
      <c r="P99" s="57"/>
      <c r="Q99" s="57"/>
    </row>
    <row r="100" spans="13:17" x14ac:dyDescent="0.25">
      <c r="M100" s="57"/>
      <c r="N100" s="57"/>
      <c r="O100" s="57"/>
      <c r="P100" s="57"/>
      <c r="Q100" s="57"/>
    </row>
    <row r="101" spans="13:17" x14ac:dyDescent="0.25">
      <c r="M101" s="57"/>
      <c r="N101" s="57"/>
      <c r="O101" s="57"/>
      <c r="P101" s="57"/>
      <c r="Q101" s="57"/>
    </row>
    <row r="102" spans="13:17" x14ac:dyDescent="0.25">
      <c r="M102" s="57"/>
      <c r="N102" s="57"/>
      <c r="O102" s="57"/>
      <c r="P102" s="57"/>
      <c r="Q102" s="57"/>
    </row>
    <row r="103" spans="13:17" x14ac:dyDescent="0.25">
      <c r="M103" s="57"/>
      <c r="N103" s="57"/>
      <c r="O103" s="57"/>
      <c r="P103" s="57"/>
      <c r="Q103" s="57"/>
    </row>
    <row r="104" spans="13:17" x14ac:dyDescent="0.25">
      <c r="M104" s="57"/>
      <c r="N104" s="57"/>
      <c r="O104" s="57"/>
      <c r="P104" s="57"/>
      <c r="Q104" s="57"/>
    </row>
    <row r="105" spans="13:17" x14ac:dyDescent="0.25">
      <c r="M105" s="57"/>
      <c r="N105" s="57"/>
      <c r="O105" s="57"/>
      <c r="P105" s="57"/>
      <c r="Q105" s="57"/>
    </row>
    <row r="106" spans="13:17" x14ac:dyDescent="0.25">
      <c r="M106" s="57"/>
      <c r="N106" s="57"/>
      <c r="O106" s="57"/>
      <c r="P106" s="57"/>
      <c r="Q106" s="57"/>
    </row>
    <row r="107" spans="13:17" x14ac:dyDescent="0.25">
      <c r="M107" s="57"/>
      <c r="N107" s="57"/>
      <c r="O107" s="57"/>
      <c r="P107" s="57"/>
      <c r="Q107" s="57"/>
    </row>
    <row r="108" spans="13:17" x14ac:dyDescent="0.25">
      <c r="M108" s="57"/>
      <c r="N108" s="57"/>
      <c r="O108" s="57"/>
      <c r="P108" s="57"/>
      <c r="Q108" s="57"/>
    </row>
    <row r="109" spans="13:17" x14ac:dyDescent="0.25">
      <c r="M109" s="57"/>
      <c r="N109" s="57"/>
      <c r="O109" s="57"/>
      <c r="P109" s="57"/>
      <c r="Q109" s="57"/>
    </row>
    <row r="110" spans="13:17" x14ac:dyDescent="0.25">
      <c r="M110" s="57"/>
      <c r="N110" s="57"/>
      <c r="O110" s="57"/>
      <c r="P110" s="57"/>
      <c r="Q110" s="57"/>
    </row>
    <row r="111" spans="13:17" x14ac:dyDescent="0.25">
      <c r="M111" s="57"/>
      <c r="N111" s="57"/>
      <c r="O111" s="57"/>
      <c r="P111" s="57"/>
      <c r="Q111" s="57"/>
    </row>
    <row r="112" spans="13:17" x14ac:dyDescent="0.25">
      <c r="M112" s="57"/>
      <c r="N112" s="57"/>
      <c r="O112" s="57"/>
      <c r="P112" s="57"/>
      <c r="Q112" s="57"/>
    </row>
    <row r="113" spans="13:17" x14ac:dyDescent="0.25">
      <c r="M113" s="57"/>
      <c r="N113" s="57"/>
      <c r="O113" s="57"/>
      <c r="P113" s="57"/>
      <c r="Q113" s="57"/>
    </row>
    <row r="114" spans="13:17" x14ac:dyDescent="0.25">
      <c r="M114" s="57"/>
      <c r="N114" s="57"/>
      <c r="O114" s="57"/>
      <c r="P114" s="57"/>
      <c r="Q114" s="57"/>
    </row>
    <row r="115" spans="13:17" x14ac:dyDescent="0.25">
      <c r="M115" s="57"/>
      <c r="N115" s="57"/>
      <c r="O115" s="57"/>
      <c r="P115" s="57"/>
      <c r="Q115" s="57"/>
    </row>
    <row r="116" spans="13:17" x14ac:dyDescent="0.25">
      <c r="M116" s="57"/>
      <c r="N116" s="57"/>
      <c r="O116" s="57"/>
      <c r="P116" s="57"/>
      <c r="Q116" s="57"/>
    </row>
    <row r="117" spans="13:17" x14ac:dyDescent="0.25">
      <c r="M117" s="57"/>
      <c r="N117" s="57"/>
      <c r="O117" s="57"/>
      <c r="P117" s="57"/>
      <c r="Q117" s="57"/>
    </row>
    <row r="118" spans="13:17" x14ac:dyDescent="0.25">
      <c r="M118" s="57"/>
      <c r="N118" s="57"/>
      <c r="O118" s="57"/>
      <c r="P118" s="57"/>
      <c r="Q118" s="57"/>
    </row>
    <row r="119" spans="13:17" x14ac:dyDescent="0.25">
      <c r="M119" s="57"/>
      <c r="N119" s="57"/>
      <c r="O119" s="57"/>
      <c r="P119" s="57"/>
      <c r="Q119" s="57"/>
    </row>
    <row r="120" spans="13:17" x14ac:dyDescent="0.25">
      <c r="M120" s="57"/>
      <c r="N120" s="57"/>
      <c r="O120" s="57"/>
      <c r="P120" s="57"/>
      <c r="Q120" s="57"/>
    </row>
    <row r="121" spans="13:17" x14ac:dyDescent="0.25">
      <c r="M121" s="57"/>
      <c r="N121" s="57"/>
      <c r="O121" s="57"/>
      <c r="P121" s="57"/>
      <c r="Q121" s="57"/>
    </row>
    <row r="122" spans="13:17" x14ac:dyDescent="0.25">
      <c r="M122" s="57"/>
      <c r="N122" s="57"/>
      <c r="O122" s="57"/>
      <c r="P122" s="57"/>
      <c r="Q122" s="57"/>
    </row>
    <row r="123" spans="13:17" x14ac:dyDescent="0.25">
      <c r="M123" s="57"/>
      <c r="N123" s="57"/>
      <c r="O123" s="57"/>
      <c r="P123" s="57"/>
      <c r="Q123" s="57"/>
    </row>
    <row r="124" spans="13:17" x14ac:dyDescent="0.25">
      <c r="M124" s="57"/>
      <c r="N124" s="57"/>
      <c r="O124" s="57"/>
      <c r="P124" s="57"/>
      <c r="Q124" s="57"/>
    </row>
    <row r="125" spans="13:17" x14ac:dyDescent="0.25">
      <c r="M125" s="57"/>
      <c r="N125" s="57"/>
      <c r="O125" s="57"/>
      <c r="P125" s="57"/>
      <c r="Q125" s="57"/>
    </row>
    <row r="126" spans="13:17" x14ac:dyDescent="0.25">
      <c r="M126" s="57"/>
      <c r="N126" s="57"/>
      <c r="O126" s="57"/>
      <c r="P126" s="57"/>
      <c r="Q126" s="57"/>
    </row>
    <row r="127" spans="13:17" x14ac:dyDescent="0.25">
      <c r="M127" s="57"/>
      <c r="N127" s="57"/>
      <c r="O127" s="57"/>
      <c r="P127" s="57"/>
      <c r="Q127" s="57"/>
    </row>
    <row r="128" spans="13:17" x14ac:dyDescent="0.25">
      <c r="M128" s="57"/>
      <c r="N128" s="57"/>
      <c r="O128" s="57"/>
      <c r="P128" s="57"/>
      <c r="Q128" s="57"/>
    </row>
    <row r="129" spans="13:17" x14ac:dyDescent="0.25">
      <c r="M129" s="57"/>
      <c r="N129" s="57"/>
      <c r="O129" s="57"/>
      <c r="P129" s="57"/>
      <c r="Q129" s="57"/>
    </row>
  </sheetData>
  <mergeCells count="2">
    <mergeCell ref="A1:Q2"/>
    <mergeCell ref="R4:S4"/>
  </mergeCells>
  <pageMargins left="0.25" right="0.25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S102"/>
  <sheetViews>
    <sheetView zoomScale="90" zoomScaleNormal="90" workbookViewId="0">
      <pane ySplit="4" topLeftCell="A41" activePane="bottomLeft" state="frozen"/>
      <selection pane="bottomLeft" activeCell="J3" sqref="J1:J1048576"/>
    </sheetView>
  </sheetViews>
  <sheetFormatPr defaultRowHeight="13.2" x14ac:dyDescent="0.25"/>
  <cols>
    <col min="1" max="1" width="10.33203125" style="5" customWidth="1"/>
    <col min="2" max="2" width="7.109375" style="29" customWidth="1"/>
    <col min="3" max="3" width="9.88671875" style="29" customWidth="1"/>
    <col min="4" max="4" width="21.77734375" style="5" customWidth="1"/>
    <col min="5" max="5" width="9.109375" style="26" customWidth="1"/>
    <col min="6" max="6" width="13" customWidth="1"/>
    <col min="7" max="7" width="10.88671875" customWidth="1"/>
    <col min="8" max="8" width="10" customWidth="1"/>
    <col min="9" max="9" width="9.109375" customWidth="1"/>
    <col min="10" max="10" width="10.77734375" customWidth="1"/>
    <col min="11" max="11" width="12.77734375" customWidth="1"/>
    <col min="12" max="12" width="9.21875" customWidth="1"/>
    <col min="13" max="13" width="11" customWidth="1"/>
    <col min="14" max="14" width="9.6640625" customWidth="1"/>
    <col min="15" max="16" width="10.109375" customWidth="1"/>
    <col min="17" max="17" width="12.77734375" customWidth="1"/>
    <col min="18" max="18" width="9.88671875" bestFit="1" customWidth="1"/>
  </cols>
  <sheetData>
    <row r="1" spans="1:19" ht="15.6" x14ac:dyDescent="0.3">
      <c r="A1" s="202" t="s">
        <v>407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11"/>
      <c r="S1" s="11"/>
    </row>
    <row r="2" spans="1:19" x14ac:dyDescent="0.2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4" spans="1:19" ht="39.6" x14ac:dyDescent="0.25">
      <c r="A4" s="6" t="s">
        <v>10</v>
      </c>
      <c r="B4" s="35" t="s">
        <v>11</v>
      </c>
      <c r="C4" s="35" t="s">
        <v>208</v>
      </c>
      <c r="D4" s="6" t="s">
        <v>1</v>
      </c>
      <c r="E4" s="51" t="s">
        <v>378</v>
      </c>
      <c r="F4" s="6" t="s">
        <v>12</v>
      </c>
      <c r="G4" s="6" t="s">
        <v>3</v>
      </c>
      <c r="H4" s="6" t="s">
        <v>13</v>
      </c>
      <c r="I4" s="6" t="s">
        <v>4</v>
      </c>
      <c r="J4" s="6" t="s">
        <v>5</v>
      </c>
      <c r="K4" s="6" t="s">
        <v>14</v>
      </c>
      <c r="L4" s="6" t="s">
        <v>67</v>
      </c>
      <c r="M4" s="6" t="s">
        <v>56</v>
      </c>
      <c r="N4" s="52" t="s">
        <v>281</v>
      </c>
      <c r="O4" s="52" t="s">
        <v>282</v>
      </c>
      <c r="P4" s="52" t="s">
        <v>384</v>
      </c>
      <c r="Q4" s="6" t="s">
        <v>6</v>
      </c>
    </row>
    <row r="6" spans="1:19" x14ac:dyDescent="0.25">
      <c r="A6"/>
      <c r="C6" s="5"/>
      <c r="F6" s="7"/>
      <c r="G6" s="7"/>
      <c r="H6" s="7"/>
      <c r="I6" s="7"/>
      <c r="J6" s="7"/>
      <c r="K6" s="7"/>
      <c r="L6" s="7"/>
      <c r="M6" s="34"/>
      <c r="N6" s="7"/>
      <c r="O6" s="7"/>
      <c r="P6" s="7"/>
      <c r="Q6" s="2"/>
    </row>
    <row r="7" spans="1:19" x14ac:dyDescent="0.25">
      <c r="A7"/>
      <c r="C7" s="5"/>
      <c r="F7" s="7"/>
      <c r="G7" s="7"/>
      <c r="H7" s="7"/>
      <c r="I7" s="7"/>
      <c r="J7" s="7"/>
      <c r="K7" s="7"/>
      <c r="L7" s="7"/>
      <c r="M7" s="34"/>
      <c r="N7" s="7"/>
      <c r="O7" s="7"/>
      <c r="P7" s="7"/>
      <c r="Q7" s="37"/>
    </row>
    <row r="8" spans="1:19" x14ac:dyDescent="0.25">
      <c r="A8"/>
      <c r="C8" s="5"/>
      <c r="F8" s="7"/>
      <c r="G8" s="7"/>
      <c r="H8" s="7"/>
      <c r="I8" s="7"/>
      <c r="J8" s="7"/>
      <c r="K8" s="7"/>
      <c r="L8" s="7"/>
      <c r="M8" s="34"/>
      <c r="N8" s="7"/>
      <c r="O8" s="7"/>
      <c r="P8" s="7"/>
      <c r="Q8" s="37"/>
    </row>
    <row r="9" spans="1:19" x14ac:dyDescent="0.25">
      <c r="A9" t="s">
        <v>367</v>
      </c>
      <c r="B9" s="29" t="s">
        <v>368</v>
      </c>
      <c r="C9" s="5" t="s">
        <v>369</v>
      </c>
      <c r="D9" s="5" t="s">
        <v>370</v>
      </c>
      <c r="E9" s="26">
        <v>43073</v>
      </c>
      <c r="F9" s="7">
        <v>147</v>
      </c>
      <c r="G9" s="7">
        <v>100</v>
      </c>
      <c r="H9" s="7">
        <v>10</v>
      </c>
      <c r="I9" s="7">
        <v>20</v>
      </c>
      <c r="J9" s="7">
        <v>40</v>
      </c>
      <c r="K9" s="7">
        <v>4</v>
      </c>
      <c r="L9" s="7">
        <v>6.47</v>
      </c>
      <c r="M9" s="34">
        <f>SUM(F9:L9)</f>
        <v>327.47000000000003</v>
      </c>
      <c r="N9" s="7"/>
      <c r="O9" s="7"/>
      <c r="P9" s="7"/>
      <c r="Q9" s="37">
        <f>SUM(M9:P9)</f>
        <v>327.47000000000003</v>
      </c>
    </row>
    <row r="10" spans="1:19" x14ac:dyDescent="0.25">
      <c r="A10"/>
      <c r="C10" s="5"/>
      <c r="F10" s="7"/>
      <c r="G10" s="7"/>
      <c r="H10" s="7"/>
      <c r="I10" s="7"/>
      <c r="J10" s="7"/>
      <c r="K10" s="7"/>
      <c r="L10" s="7"/>
      <c r="M10" s="34"/>
      <c r="N10" s="7"/>
      <c r="O10" s="7"/>
      <c r="P10" s="7"/>
      <c r="Q10" s="37"/>
    </row>
    <row r="11" spans="1:19" x14ac:dyDescent="0.25">
      <c r="A11" t="s">
        <v>371</v>
      </c>
      <c r="B11" s="29" t="s">
        <v>165</v>
      </c>
      <c r="C11" s="5" t="s">
        <v>369</v>
      </c>
      <c r="D11" s="5" t="s">
        <v>372</v>
      </c>
      <c r="E11" s="26">
        <v>43073</v>
      </c>
      <c r="F11" s="7">
        <v>117</v>
      </c>
      <c r="G11" s="7">
        <v>100</v>
      </c>
      <c r="H11" s="7">
        <v>10</v>
      </c>
      <c r="I11" s="7">
        <v>20</v>
      </c>
      <c r="J11" s="7">
        <v>40</v>
      </c>
      <c r="K11" s="7">
        <v>4</v>
      </c>
      <c r="L11" s="7">
        <v>6.47</v>
      </c>
      <c r="M11" s="34">
        <f>SUM(F11:L11)</f>
        <v>297.47000000000003</v>
      </c>
      <c r="N11" s="7"/>
      <c r="O11" s="7"/>
      <c r="P11" s="7"/>
      <c r="Q11" s="37">
        <f>SUM(M11:P11)</f>
        <v>297.47000000000003</v>
      </c>
    </row>
    <row r="12" spans="1:19" x14ac:dyDescent="0.25">
      <c r="A12"/>
      <c r="C12" s="5"/>
      <c r="F12" s="7"/>
      <c r="G12" s="7"/>
      <c r="H12" s="7"/>
      <c r="I12" s="7"/>
      <c r="J12" s="7"/>
      <c r="K12" s="7"/>
      <c r="L12" s="7"/>
      <c r="M12" s="34"/>
      <c r="N12" s="7"/>
      <c r="O12" s="7"/>
      <c r="P12" s="7"/>
      <c r="Q12" s="37"/>
    </row>
    <row r="13" spans="1:19" x14ac:dyDescent="0.25">
      <c r="A13" t="s">
        <v>374</v>
      </c>
      <c r="B13" s="29" t="s">
        <v>174</v>
      </c>
      <c r="C13" s="5">
        <v>2017</v>
      </c>
      <c r="D13" s="5" t="s">
        <v>375</v>
      </c>
      <c r="E13" s="26">
        <v>43075</v>
      </c>
      <c r="F13" s="7">
        <v>73.5</v>
      </c>
      <c r="G13" s="7">
        <v>50</v>
      </c>
      <c r="H13" s="7">
        <v>10</v>
      </c>
      <c r="I13" s="7">
        <v>10</v>
      </c>
      <c r="J13" s="7">
        <v>20</v>
      </c>
      <c r="K13" s="7">
        <v>4</v>
      </c>
      <c r="L13" s="7"/>
      <c r="M13" s="34">
        <f>SUM(F13:L13)</f>
        <v>167.5</v>
      </c>
      <c r="N13" s="7"/>
      <c r="O13" s="7"/>
      <c r="P13" s="7"/>
      <c r="Q13" s="37">
        <f>SUM(M13:P13)</f>
        <v>167.5</v>
      </c>
    </row>
    <row r="14" spans="1:19" x14ac:dyDescent="0.25">
      <c r="A14"/>
      <c r="C14" s="5"/>
      <c r="F14" s="7"/>
      <c r="G14" s="7"/>
      <c r="H14" s="7"/>
      <c r="I14" s="7"/>
      <c r="J14" s="7"/>
      <c r="K14" s="7"/>
      <c r="L14" s="7"/>
      <c r="M14" s="34"/>
      <c r="N14" s="7"/>
      <c r="O14" s="7"/>
      <c r="P14" s="7"/>
      <c r="Q14" s="37"/>
    </row>
    <row r="15" spans="1:19" x14ac:dyDescent="0.25">
      <c r="A15" t="s">
        <v>376</v>
      </c>
      <c r="B15" s="29" t="s">
        <v>204</v>
      </c>
      <c r="C15" s="5">
        <v>2017</v>
      </c>
      <c r="D15" s="5" t="s">
        <v>377</v>
      </c>
      <c r="E15" s="26">
        <v>43075</v>
      </c>
      <c r="F15" s="7">
        <v>96.72</v>
      </c>
      <c r="G15" s="7">
        <v>50</v>
      </c>
      <c r="H15" s="7">
        <v>10</v>
      </c>
      <c r="I15" s="7">
        <v>10</v>
      </c>
      <c r="J15" s="7">
        <v>20</v>
      </c>
      <c r="K15" s="7">
        <v>4</v>
      </c>
      <c r="L15" s="7"/>
      <c r="M15" s="34">
        <f>SUM(F15:L15)</f>
        <v>190.72</v>
      </c>
      <c r="N15" s="7"/>
      <c r="O15" s="7"/>
      <c r="P15" s="7"/>
      <c r="Q15" s="37">
        <f>SUM(M15:P15)</f>
        <v>190.72</v>
      </c>
    </row>
    <row r="16" spans="1:19" x14ac:dyDescent="0.25">
      <c r="A16"/>
      <c r="C16" s="5"/>
      <c r="F16" s="7"/>
      <c r="G16" s="7"/>
      <c r="H16" s="7"/>
      <c r="I16" s="7"/>
      <c r="J16" s="7"/>
      <c r="K16" s="7"/>
      <c r="L16" s="7"/>
      <c r="M16" s="34"/>
      <c r="N16" s="7"/>
      <c r="O16" s="7"/>
      <c r="P16" s="7"/>
      <c r="Q16" s="37"/>
    </row>
    <row r="17" spans="1:18" x14ac:dyDescent="0.25">
      <c r="A17" t="s">
        <v>27</v>
      </c>
      <c r="B17" s="29" t="s">
        <v>75</v>
      </c>
      <c r="C17" s="5">
        <v>2017</v>
      </c>
      <c r="D17" s="5" t="s">
        <v>383</v>
      </c>
      <c r="E17" s="26">
        <v>43108</v>
      </c>
      <c r="F17" s="7">
        <v>108</v>
      </c>
      <c r="G17" s="7">
        <v>50</v>
      </c>
      <c r="H17" s="7">
        <v>10</v>
      </c>
      <c r="I17" s="7">
        <v>10</v>
      </c>
      <c r="J17" s="7">
        <v>20</v>
      </c>
      <c r="K17" s="7">
        <v>4</v>
      </c>
      <c r="L17" s="7">
        <v>0</v>
      </c>
      <c r="M17" s="53">
        <f>SUM(F17:L17)</f>
        <v>202</v>
      </c>
      <c r="N17" s="7"/>
      <c r="O17" s="7"/>
      <c r="P17" s="7"/>
      <c r="Q17" s="37">
        <f>SUM(M17:P17)</f>
        <v>202</v>
      </c>
    </row>
    <row r="18" spans="1:18" x14ac:dyDescent="0.25">
      <c r="A18"/>
      <c r="C18" s="5"/>
      <c r="F18" s="7"/>
      <c r="G18" s="7"/>
      <c r="H18" s="7"/>
      <c r="I18" s="7"/>
      <c r="J18" s="7"/>
      <c r="K18" s="7"/>
      <c r="L18" s="7"/>
      <c r="M18" s="53"/>
      <c r="N18" s="7"/>
      <c r="O18" s="7"/>
      <c r="P18" s="7"/>
      <c r="Q18" s="37"/>
    </row>
    <row r="19" spans="1:18" x14ac:dyDescent="0.25">
      <c r="A19" t="s">
        <v>261</v>
      </c>
      <c r="B19" s="29" t="s">
        <v>76</v>
      </c>
      <c r="C19" s="5" t="s">
        <v>324</v>
      </c>
      <c r="D19" s="5" t="s">
        <v>381</v>
      </c>
      <c r="E19" s="26">
        <v>43108</v>
      </c>
      <c r="F19" s="7">
        <v>102.6</v>
      </c>
      <c r="G19" s="7">
        <v>75</v>
      </c>
      <c r="H19" s="7">
        <v>10</v>
      </c>
      <c r="I19" s="7">
        <v>20</v>
      </c>
      <c r="J19" s="7">
        <v>40</v>
      </c>
      <c r="K19" s="7">
        <v>4</v>
      </c>
      <c r="L19" s="7">
        <v>6.74</v>
      </c>
      <c r="M19" s="53">
        <f>SUM(F19:L19)</f>
        <v>258.33999999999997</v>
      </c>
      <c r="N19" s="7">
        <v>1.31</v>
      </c>
      <c r="O19" s="7">
        <v>19.68</v>
      </c>
      <c r="P19" s="7">
        <v>15.6</v>
      </c>
      <c r="Q19" s="37">
        <f>SUM(M19:P19)</f>
        <v>294.93</v>
      </c>
    </row>
    <row r="20" spans="1:18" x14ac:dyDescent="0.25">
      <c r="A20"/>
      <c r="C20" s="5"/>
      <c r="F20" s="7"/>
      <c r="G20" s="7"/>
      <c r="H20" s="7"/>
      <c r="I20" s="7"/>
      <c r="J20" s="7"/>
      <c r="K20" s="7"/>
      <c r="L20" s="7"/>
      <c r="M20" s="53"/>
      <c r="N20" s="7"/>
      <c r="O20" s="7"/>
      <c r="P20" s="7"/>
      <c r="Q20" s="37"/>
    </row>
    <row r="21" spans="1:18" x14ac:dyDescent="0.25">
      <c r="A21" t="s">
        <v>380</v>
      </c>
      <c r="B21" s="29" t="s">
        <v>166</v>
      </c>
      <c r="C21" s="5">
        <v>2016</v>
      </c>
      <c r="D21" s="5" t="s">
        <v>382</v>
      </c>
      <c r="E21" s="26">
        <v>43108</v>
      </c>
      <c r="F21" s="7">
        <v>79.2</v>
      </c>
      <c r="G21" s="7">
        <v>50</v>
      </c>
      <c r="H21" s="7">
        <v>10</v>
      </c>
      <c r="I21" s="7">
        <v>10</v>
      </c>
      <c r="J21" s="7">
        <v>20</v>
      </c>
      <c r="K21" s="7">
        <v>4</v>
      </c>
      <c r="L21" s="7">
        <v>6.47</v>
      </c>
      <c r="M21" s="53">
        <f>SUM(F21:L21)</f>
        <v>179.67</v>
      </c>
      <c r="N21" s="7"/>
      <c r="O21" s="7"/>
      <c r="P21" s="7"/>
      <c r="Q21" s="37">
        <f>SUM(M21:P21)</f>
        <v>179.67</v>
      </c>
    </row>
    <row r="22" spans="1:18" x14ac:dyDescent="0.25">
      <c r="A22"/>
      <c r="C22" s="5"/>
      <c r="F22" s="7"/>
      <c r="G22" s="7"/>
      <c r="H22" s="7"/>
      <c r="I22" s="7"/>
      <c r="J22" s="7"/>
      <c r="K22" s="7"/>
      <c r="L22" s="7"/>
      <c r="M22" s="34"/>
      <c r="N22" s="7"/>
      <c r="O22" s="7"/>
      <c r="P22" s="7"/>
      <c r="Q22" s="37"/>
    </row>
    <row r="23" spans="1:18" x14ac:dyDescent="0.25">
      <c r="A23" t="s">
        <v>385</v>
      </c>
      <c r="B23" s="29" t="s">
        <v>75</v>
      </c>
      <c r="C23" s="5">
        <v>2017</v>
      </c>
      <c r="D23" s="5" t="s">
        <v>386</v>
      </c>
      <c r="E23" s="26">
        <v>43138</v>
      </c>
      <c r="F23" s="7">
        <v>73.5</v>
      </c>
      <c r="G23" s="7">
        <v>50</v>
      </c>
      <c r="H23" s="7">
        <v>10</v>
      </c>
      <c r="I23" s="7">
        <v>10</v>
      </c>
      <c r="J23" s="7">
        <v>20</v>
      </c>
      <c r="K23" s="7">
        <v>4</v>
      </c>
      <c r="L23" s="7"/>
      <c r="M23" s="53">
        <f>SUM(F23:L23)</f>
        <v>167.5</v>
      </c>
      <c r="N23" s="7"/>
      <c r="O23" s="7"/>
      <c r="P23" s="7"/>
      <c r="Q23" s="37">
        <f>SUM(M23:P23)</f>
        <v>167.5</v>
      </c>
    </row>
    <row r="24" spans="1:18" x14ac:dyDescent="0.25">
      <c r="A24"/>
      <c r="C24" s="5"/>
      <c r="F24" s="7"/>
      <c r="G24" s="7"/>
      <c r="H24" s="7"/>
      <c r="I24" s="7"/>
      <c r="J24" s="7"/>
      <c r="K24" s="7"/>
      <c r="L24" s="7"/>
      <c r="M24" s="34"/>
      <c r="N24" s="7"/>
      <c r="O24" s="7"/>
      <c r="P24" s="7"/>
      <c r="Q24" s="37"/>
    </row>
    <row r="25" spans="1:18" x14ac:dyDescent="0.25">
      <c r="A25" t="s">
        <v>36</v>
      </c>
      <c r="B25" s="29" t="s">
        <v>75</v>
      </c>
      <c r="C25" s="5">
        <v>2017</v>
      </c>
      <c r="D25" s="5" t="s">
        <v>386</v>
      </c>
      <c r="E25" s="26">
        <v>43138</v>
      </c>
      <c r="F25" s="7">
        <v>68.25</v>
      </c>
      <c r="G25" s="7">
        <v>50</v>
      </c>
      <c r="H25" s="7">
        <v>10</v>
      </c>
      <c r="I25" s="7">
        <v>10</v>
      </c>
      <c r="J25" s="7">
        <v>20</v>
      </c>
      <c r="K25" s="7">
        <v>4</v>
      </c>
      <c r="L25" s="7"/>
      <c r="M25" s="53">
        <f>SUM(F25:L25)</f>
        <v>162.25</v>
      </c>
      <c r="N25" s="7"/>
      <c r="O25" s="7"/>
      <c r="P25" s="7"/>
      <c r="Q25" s="37">
        <f>SUM(M25:P25)</f>
        <v>162.25</v>
      </c>
    </row>
    <row r="26" spans="1:18" x14ac:dyDescent="0.25">
      <c r="A26"/>
      <c r="C26" s="5"/>
      <c r="F26" s="7"/>
      <c r="G26" s="7"/>
      <c r="H26" s="7"/>
      <c r="I26" s="7"/>
      <c r="J26" s="7"/>
      <c r="K26" s="7"/>
      <c r="L26" s="7"/>
      <c r="M26" s="53"/>
      <c r="N26" s="7"/>
      <c r="O26" s="7"/>
      <c r="P26" s="7"/>
      <c r="Q26" s="37"/>
    </row>
    <row r="27" spans="1:18" x14ac:dyDescent="0.25">
      <c r="A27" t="s">
        <v>387</v>
      </c>
      <c r="B27" s="29" t="s">
        <v>76</v>
      </c>
      <c r="C27" s="5" t="s">
        <v>229</v>
      </c>
      <c r="D27" s="5" t="s">
        <v>388</v>
      </c>
      <c r="E27" s="26">
        <v>43145</v>
      </c>
      <c r="F27" s="7">
        <v>30.25</v>
      </c>
      <c r="G27" s="7">
        <v>50</v>
      </c>
      <c r="H27" s="7">
        <v>10</v>
      </c>
      <c r="I27" s="7">
        <v>30</v>
      </c>
      <c r="J27" s="7">
        <v>40</v>
      </c>
      <c r="K27" s="7">
        <v>4</v>
      </c>
      <c r="L27" s="7">
        <v>5.59</v>
      </c>
      <c r="M27" s="53">
        <f>SUM(F27:L27)</f>
        <v>169.84</v>
      </c>
      <c r="N27" s="7">
        <v>30.55</v>
      </c>
      <c r="O27" s="7">
        <v>36.659999999999997</v>
      </c>
      <c r="P27" s="7">
        <v>12.95</v>
      </c>
      <c r="Q27" s="37">
        <f>SUM(M27:P27)</f>
        <v>250</v>
      </c>
    </row>
    <row r="28" spans="1:18" x14ac:dyDescent="0.25">
      <c r="A28"/>
      <c r="C28" s="5"/>
      <c r="F28" s="7"/>
      <c r="G28" s="7"/>
      <c r="H28" s="7"/>
      <c r="I28" s="7"/>
      <c r="J28" s="7"/>
      <c r="K28" s="7"/>
      <c r="L28" s="7"/>
      <c r="M28" s="53"/>
      <c r="N28" s="7"/>
      <c r="O28" s="7"/>
      <c r="P28" s="7"/>
      <c r="Q28" s="37"/>
    </row>
    <row r="29" spans="1:18" x14ac:dyDescent="0.25">
      <c r="A29" t="s">
        <v>19</v>
      </c>
      <c r="B29" s="29" t="s">
        <v>76</v>
      </c>
      <c r="C29" s="5" t="s">
        <v>302</v>
      </c>
      <c r="D29" s="5" t="s">
        <v>389</v>
      </c>
      <c r="E29" s="26">
        <v>43145</v>
      </c>
      <c r="F29" s="7">
        <v>45.75</v>
      </c>
      <c r="G29" s="7">
        <v>50</v>
      </c>
      <c r="H29" s="7">
        <v>10</v>
      </c>
      <c r="I29" s="7">
        <v>30</v>
      </c>
      <c r="J29" s="7">
        <v>60</v>
      </c>
      <c r="K29" s="7">
        <v>4</v>
      </c>
      <c r="L29" s="7">
        <v>6.11</v>
      </c>
      <c r="M29" s="53">
        <f>SUM(F29:L29)</f>
        <v>205.86</v>
      </c>
      <c r="N29" s="7">
        <v>8.58</v>
      </c>
      <c r="O29" s="7">
        <v>20.22</v>
      </c>
      <c r="P29" s="7">
        <v>15.34</v>
      </c>
      <c r="Q29" s="37">
        <f>SUM(M29:P29)</f>
        <v>250.00000000000003</v>
      </c>
      <c r="R29" t="s">
        <v>395</v>
      </c>
    </row>
    <row r="30" spans="1:18" x14ac:dyDescent="0.25">
      <c r="A30"/>
      <c r="C30" s="5"/>
      <c r="F30" s="7"/>
      <c r="G30" s="7"/>
      <c r="H30" s="7"/>
      <c r="I30" s="7"/>
      <c r="J30" s="7"/>
      <c r="K30" s="7"/>
      <c r="L30" s="7"/>
      <c r="M30" s="53"/>
      <c r="N30" s="7"/>
      <c r="O30" s="7"/>
      <c r="P30" s="7"/>
      <c r="Q30" s="37"/>
    </row>
    <row r="31" spans="1:18" x14ac:dyDescent="0.25">
      <c r="A31" t="s">
        <v>77</v>
      </c>
      <c r="B31" s="29" t="s">
        <v>184</v>
      </c>
      <c r="C31" s="5">
        <v>2017</v>
      </c>
      <c r="D31" s="5" t="s">
        <v>83</v>
      </c>
      <c r="E31" s="26">
        <v>43166</v>
      </c>
      <c r="F31" s="7">
        <v>52.5</v>
      </c>
      <c r="G31" s="7">
        <v>50</v>
      </c>
      <c r="H31" s="7">
        <v>10</v>
      </c>
      <c r="I31" s="7">
        <v>10</v>
      </c>
      <c r="J31" s="7">
        <v>20</v>
      </c>
      <c r="K31" s="7">
        <v>4</v>
      </c>
      <c r="L31" s="7">
        <v>6.7</v>
      </c>
      <c r="M31" s="53">
        <f>SUM(F31:L31)</f>
        <v>153.19999999999999</v>
      </c>
      <c r="N31" s="7"/>
      <c r="O31" s="7"/>
      <c r="P31" s="7"/>
      <c r="Q31" s="37">
        <f>SUM(M31:P31)</f>
        <v>153.19999999999999</v>
      </c>
    </row>
    <row r="32" spans="1:18" x14ac:dyDescent="0.25">
      <c r="A32"/>
      <c r="C32" s="5"/>
      <c r="F32" s="7"/>
      <c r="G32" s="7"/>
      <c r="H32" s="7"/>
      <c r="I32" s="7"/>
      <c r="J32" s="7"/>
      <c r="K32" s="7"/>
      <c r="L32" s="7"/>
      <c r="M32" s="53"/>
      <c r="N32" s="7"/>
      <c r="O32" s="7"/>
      <c r="P32" s="7"/>
      <c r="Q32" s="37"/>
    </row>
    <row r="33" spans="1:17" x14ac:dyDescent="0.25">
      <c r="A33" t="s">
        <v>265</v>
      </c>
      <c r="B33" s="29" t="s">
        <v>76</v>
      </c>
      <c r="C33" s="5" t="s">
        <v>396</v>
      </c>
      <c r="D33" s="5" t="s">
        <v>266</v>
      </c>
      <c r="E33" s="26">
        <v>43166</v>
      </c>
      <c r="F33" s="7">
        <v>220.5</v>
      </c>
      <c r="G33" s="7">
        <v>125</v>
      </c>
      <c r="H33" s="7">
        <v>10</v>
      </c>
      <c r="I33" s="7">
        <v>30</v>
      </c>
      <c r="J33" s="7">
        <v>60</v>
      </c>
      <c r="K33" s="7">
        <v>4</v>
      </c>
      <c r="L33" s="7">
        <v>6.74</v>
      </c>
      <c r="M33" s="53">
        <f>SUM(F33:L33)</f>
        <v>456.24</v>
      </c>
      <c r="N33" s="7">
        <v>1.31</v>
      </c>
      <c r="O33" s="7">
        <v>32.799999999999997</v>
      </c>
      <c r="P33" s="7">
        <v>15.6</v>
      </c>
      <c r="Q33" s="37">
        <f>SUM(M33:P33)</f>
        <v>505.95000000000005</v>
      </c>
    </row>
    <row r="34" spans="1:17" x14ac:dyDescent="0.25">
      <c r="A34"/>
      <c r="C34" s="5"/>
      <c r="F34" s="7"/>
      <c r="G34" s="7"/>
      <c r="H34" s="7"/>
      <c r="I34" s="7"/>
      <c r="J34" s="7"/>
      <c r="K34" s="7"/>
      <c r="L34" s="7"/>
      <c r="M34" s="53"/>
      <c r="N34" s="7"/>
      <c r="O34" s="7"/>
      <c r="P34" s="7"/>
      <c r="Q34" s="37"/>
    </row>
    <row r="35" spans="1:17" x14ac:dyDescent="0.25">
      <c r="A35" t="s">
        <v>37</v>
      </c>
      <c r="B35" s="29" t="s">
        <v>76</v>
      </c>
      <c r="C35" s="5" t="s">
        <v>369</v>
      </c>
      <c r="D35" s="5" t="s">
        <v>397</v>
      </c>
      <c r="E35" s="26">
        <v>43166</v>
      </c>
      <c r="F35" s="7">
        <v>108</v>
      </c>
      <c r="G35" s="7">
        <v>100</v>
      </c>
      <c r="H35" s="7">
        <v>10</v>
      </c>
      <c r="I35" s="7">
        <v>20</v>
      </c>
      <c r="J35" s="7">
        <v>40</v>
      </c>
      <c r="K35" s="7">
        <v>4</v>
      </c>
      <c r="L35" s="7">
        <v>6.47</v>
      </c>
      <c r="M35" s="53">
        <f>SUM(F35:L35)</f>
        <v>288.47000000000003</v>
      </c>
      <c r="N35" s="7"/>
      <c r="O35" s="7"/>
      <c r="P35" s="7"/>
      <c r="Q35" s="37">
        <f>SUM(M35:P35)</f>
        <v>288.47000000000003</v>
      </c>
    </row>
    <row r="36" spans="1:17" x14ac:dyDescent="0.25">
      <c r="A36"/>
      <c r="C36" s="5"/>
      <c r="F36" s="7"/>
      <c r="G36" s="7"/>
      <c r="H36" s="7"/>
      <c r="I36" s="7"/>
      <c r="J36" s="7"/>
      <c r="K36" s="7"/>
      <c r="L36" s="7"/>
      <c r="M36" s="53"/>
      <c r="N36" s="7"/>
      <c r="O36" s="7"/>
      <c r="P36" s="7"/>
      <c r="Q36" s="37"/>
    </row>
    <row r="37" spans="1:17" x14ac:dyDescent="0.25">
      <c r="A37" t="s">
        <v>313</v>
      </c>
      <c r="B37" s="29" t="s">
        <v>76</v>
      </c>
      <c r="C37" s="5">
        <v>2017</v>
      </c>
      <c r="D37" s="5" t="s">
        <v>314</v>
      </c>
      <c r="E37" s="26">
        <v>43166</v>
      </c>
      <c r="F37" s="7">
        <v>117.45</v>
      </c>
      <c r="G37" s="7">
        <v>50</v>
      </c>
      <c r="H37" s="7">
        <v>10</v>
      </c>
      <c r="I37" s="7">
        <v>10</v>
      </c>
      <c r="J37" s="7">
        <v>20</v>
      </c>
      <c r="K37" s="7">
        <v>4</v>
      </c>
      <c r="L37" s="7">
        <v>6.7</v>
      </c>
      <c r="M37" s="53">
        <f>SUM(F37:L37)</f>
        <v>218.14999999999998</v>
      </c>
      <c r="N37" s="7"/>
      <c r="O37" s="7"/>
      <c r="P37" s="7"/>
      <c r="Q37" s="37">
        <f>SUM(M37:P37)</f>
        <v>218.14999999999998</v>
      </c>
    </row>
    <row r="38" spans="1:17" x14ac:dyDescent="0.25">
      <c r="A38"/>
      <c r="C38" s="5"/>
      <c r="F38" s="7"/>
      <c r="G38" s="7"/>
      <c r="H38" s="7"/>
      <c r="I38" s="7"/>
      <c r="J38" s="7"/>
      <c r="K38" s="7"/>
      <c r="L38" s="7"/>
      <c r="M38" s="53"/>
      <c r="N38" s="7"/>
      <c r="O38" s="7"/>
      <c r="P38" s="7"/>
      <c r="Q38" s="37"/>
    </row>
    <row r="39" spans="1:17" x14ac:dyDescent="0.25">
      <c r="A39" t="s">
        <v>124</v>
      </c>
      <c r="B39" s="29" t="s">
        <v>76</v>
      </c>
      <c r="C39" s="5">
        <v>2017</v>
      </c>
      <c r="D39" s="5" t="s">
        <v>128</v>
      </c>
      <c r="E39" s="26">
        <v>43166</v>
      </c>
      <c r="F39" s="7">
        <v>50.4</v>
      </c>
      <c r="G39" s="7">
        <v>50</v>
      </c>
      <c r="H39" s="7">
        <v>10</v>
      </c>
      <c r="I39" s="7">
        <v>10</v>
      </c>
      <c r="J39" s="7">
        <v>20</v>
      </c>
      <c r="K39" s="7">
        <v>4</v>
      </c>
      <c r="L39" s="7">
        <v>6.7</v>
      </c>
      <c r="M39" s="53">
        <f>SUM(F39:L39)</f>
        <v>151.1</v>
      </c>
      <c r="N39" s="7"/>
      <c r="O39" s="7"/>
      <c r="P39" s="7"/>
      <c r="Q39" s="37">
        <f>SUM(M39:P39)</f>
        <v>151.1</v>
      </c>
    </row>
    <row r="40" spans="1:17" x14ac:dyDescent="0.25">
      <c r="A40"/>
      <c r="C40" s="5"/>
      <c r="F40" s="7"/>
      <c r="G40" s="7"/>
      <c r="H40" s="7"/>
      <c r="I40" s="7"/>
      <c r="J40" s="7"/>
      <c r="K40" s="7"/>
      <c r="L40" s="7"/>
      <c r="M40" s="53"/>
      <c r="N40" s="7"/>
      <c r="O40" s="7"/>
      <c r="P40" s="7"/>
      <c r="Q40" s="37"/>
    </row>
    <row r="41" spans="1:17" x14ac:dyDescent="0.25">
      <c r="A41" t="s">
        <v>398</v>
      </c>
      <c r="B41" s="29" t="s">
        <v>76</v>
      </c>
      <c r="C41" s="5" t="s">
        <v>369</v>
      </c>
      <c r="D41" s="5" t="s">
        <v>399</v>
      </c>
      <c r="E41" s="26">
        <v>43166</v>
      </c>
      <c r="F41" s="7">
        <v>182.4</v>
      </c>
      <c r="G41" s="7">
        <v>100</v>
      </c>
      <c r="H41" s="7">
        <v>10</v>
      </c>
      <c r="I41" s="7">
        <v>20</v>
      </c>
      <c r="J41" s="7">
        <v>40</v>
      </c>
      <c r="K41" s="7">
        <v>4</v>
      </c>
      <c r="L41" s="7">
        <v>6.47</v>
      </c>
      <c r="M41" s="53">
        <f>SUM(F41:L41)</f>
        <v>362.87</v>
      </c>
      <c r="N41" s="7"/>
      <c r="O41" s="7"/>
      <c r="P41" s="7"/>
      <c r="Q41" s="37">
        <f>SUM(M41:P41)</f>
        <v>362.87</v>
      </c>
    </row>
    <row r="42" spans="1:17" x14ac:dyDescent="0.25">
      <c r="A42"/>
      <c r="C42" s="5"/>
      <c r="F42" s="7"/>
      <c r="G42" s="7"/>
      <c r="H42" s="7"/>
      <c r="I42" s="7"/>
      <c r="J42" s="7"/>
      <c r="K42" s="7"/>
      <c r="L42" s="7"/>
      <c r="M42" s="53"/>
      <c r="N42" s="7"/>
      <c r="O42" s="7"/>
      <c r="P42" s="7"/>
      <c r="Q42" s="37"/>
    </row>
    <row r="43" spans="1:17" x14ac:dyDescent="0.25">
      <c r="A43" t="s">
        <v>400</v>
      </c>
      <c r="B43" s="29" t="s">
        <v>76</v>
      </c>
      <c r="C43" s="5" t="s">
        <v>396</v>
      </c>
      <c r="D43" s="5" t="s">
        <v>401</v>
      </c>
      <c r="E43" s="26">
        <v>43166</v>
      </c>
      <c r="F43" s="7">
        <v>172.8</v>
      </c>
      <c r="G43" s="7">
        <v>100</v>
      </c>
      <c r="H43" s="7">
        <v>10</v>
      </c>
      <c r="I43" s="7">
        <v>20</v>
      </c>
      <c r="J43" s="7">
        <v>40</v>
      </c>
      <c r="K43" s="7">
        <v>4</v>
      </c>
      <c r="L43" s="7">
        <v>6.74</v>
      </c>
      <c r="M43" s="53">
        <f>SUM(F43:L43)</f>
        <v>353.54</v>
      </c>
      <c r="N43" s="7">
        <v>1.31</v>
      </c>
      <c r="O43" s="7">
        <v>26.24</v>
      </c>
      <c r="P43" s="7">
        <v>15.6</v>
      </c>
      <c r="Q43" s="37">
        <f>SUM(M43:P43)</f>
        <v>396.69000000000005</v>
      </c>
    </row>
    <row r="44" spans="1:17" x14ac:dyDescent="0.25">
      <c r="A44"/>
      <c r="C44" s="5"/>
      <c r="F44" s="7"/>
      <c r="G44" s="7"/>
      <c r="H44" s="7"/>
      <c r="I44" s="7"/>
      <c r="J44" s="7"/>
      <c r="K44" s="7"/>
      <c r="L44" s="7"/>
      <c r="M44" s="53"/>
      <c r="N44" s="7"/>
      <c r="O44" s="7"/>
      <c r="P44" s="7"/>
      <c r="Q44" s="37"/>
    </row>
    <row r="45" spans="1:17" x14ac:dyDescent="0.25">
      <c r="A45" t="s">
        <v>263</v>
      </c>
      <c r="B45" s="29" t="s">
        <v>180</v>
      </c>
      <c r="C45" s="5">
        <v>2016</v>
      </c>
      <c r="D45" s="5" t="s">
        <v>264</v>
      </c>
      <c r="E45" s="26">
        <v>43166</v>
      </c>
      <c r="F45" s="7">
        <v>54</v>
      </c>
      <c r="G45" s="7">
        <v>50</v>
      </c>
      <c r="H45" s="7">
        <v>10</v>
      </c>
      <c r="I45" s="7">
        <v>10</v>
      </c>
      <c r="J45" s="7">
        <v>20</v>
      </c>
      <c r="K45" s="7">
        <v>4</v>
      </c>
      <c r="L45" s="7">
        <v>6.47</v>
      </c>
      <c r="M45" s="53">
        <f>SUM(F45:L45)</f>
        <v>154.47</v>
      </c>
      <c r="N45" s="7"/>
      <c r="O45" s="7"/>
      <c r="P45" s="7"/>
      <c r="Q45" s="37">
        <f>SUM(M45:P45)</f>
        <v>154.47</v>
      </c>
    </row>
    <row r="46" spans="1:17" x14ac:dyDescent="0.25">
      <c r="A46"/>
      <c r="C46" s="5"/>
      <c r="F46" s="7"/>
      <c r="G46" s="7"/>
      <c r="H46" s="7"/>
      <c r="I46" s="7"/>
      <c r="J46" s="7"/>
      <c r="K46" s="7"/>
      <c r="L46" s="7"/>
      <c r="M46" s="53"/>
      <c r="N46" s="7"/>
      <c r="O46" s="7"/>
      <c r="P46" s="7"/>
      <c r="Q46" s="37"/>
    </row>
    <row r="47" spans="1:17" x14ac:dyDescent="0.25">
      <c r="A47" t="s">
        <v>235</v>
      </c>
      <c r="B47" s="29" t="s">
        <v>180</v>
      </c>
      <c r="C47" s="5">
        <v>2017</v>
      </c>
      <c r="D47" s="5" t="s">
        <v>238</v>
      </c>
      <c r="E47" s="26">
        <v>43166</v>
      </c>
      <c r="F47" s="7">
        <v>68.25</v>
      </c>
      <c r="G47" s="7">
        <v>50</v>
      </c>
      <c r="H47" s="7">
        <v>10</v>
      </c>
      <c r="I47" s="7">
        <v>10</v>
      </c>
      <c r="J47" s="7">
        <v>20</v>
      </c>
      <c r="K47" s="7">
        <v>4</v>
      </c>
      <c r="L47" s="7">
        <v>6.7</v>
      </c>
      <c r="M47" s="53">
        <f>SUM(F47:L47)</f>
        <v>168.95</v>
      </c>
      <c r="N47" s="7"/>
      <c r="O47" s="7"/>
      <c r="P47" s="7"/>
      <c r="Q47" s="37">
        <f>SUM(M47:P47)</f>
        <v>168.95</v>
      </c>
    </row>
    <row r="48" spans="1:17" x14ac:dyDescent="0.25">
      <c r="A48"/>
      <c r="C48" s="5"/>
      <c r="F48" s="7"/>
      <c r="G48" s="7"/>
      <c r="H48" s="7"/>
      <c r="I48" s="7"/>
      <c r="J48" s="7"/>
      <c r="K48" s="7"/>
      <c r="L48" s="7"/>
      <c r="M48" s="34"/>
      <c r="N48" s="7"/>
      <c r="O48" s="7"/>
      <c r="P48" s="7"/>
      <c r="Q48" s="37"/>
    </row>
    <row r="49" spans="1:17" x14ac:dyDescent="0.25">
      <c r="A49" t="s">
        <v>172</v>
      </c>
      <c r="B49" s="29" t="s">
        <v>180</v>
      </c>
      <c r="C49" s="5" t="s">
        <v>369</v>
      </c>
      <c r="D49" s="5" t="s">
        <v>175</v>
      </c>
      <c r="E49" s="26">
        <v>43166</v>
      </c>
      <c r="F49" s="7">
        <v>138.6</v>
      </c>
      <c r="G49" s="7">
        <v>100</v>
      </c>
      <c r="H49" s="7">
        <v>10</v>
      </c>
      <c r="I49" s="7">
        <v>20</v>
      </c>
      <c r="J49" s="7">
        <v>40</v>
      </c>
      <c r="K49" s="7">
        <v>4</v>
      </c>
      <c r="L49" s="7">
        <v>6.47</v>
      </c>
      <c r="M49" s="53">
        <f>SUM(F49:L49)</f>
        <v>319.07000000000005</v>
      </c>
      <c r="N49" s="7"/>
      <c r="O49" s="7"/>
      <c r="P49" s="7"/>
      <c r="Q49" s="37">
        <f>SUM(M49:P49)</f>
        <v>319.07000000000005</v>
      </c>
    </row>
    <row r="50" spans="1:17" x14ac:dyDescent="0.25">
      <c r="A50"/>
      <c r="C50" s="5"/>
      <c r="F50" s="7"/>
      <c r="G50" s="7"/>
      <c r="H50" s="7"/>
      <c r="I50" s="7"/>
      <c r="J50" s="7"/>
      <c r="K50" s="7"/>
      <c r="L50" s="7"/>
      <c r="M50" s="34"/>
      <c r="N50" s="7"/>
      <c r="O50" s="7"/>
      <c r="P50" s="7"/>
      <c r="Q50" s="37"/>
    </row>
    <row r="51" spans="1:17" x14ac:dyDescent="0.25">
      <c r="A51" t="s">
        <v>249</v>
      </c>
      <c r="B51" s="29" t="s">
        <v>402</v>
      </c>
      <c r="C51" s="5" t="s">
        <v>324</v>
      </c>
      <c r="D51" s="5" t="s">
        <v>250</v>
      </c>
      <c r="E51" s="26">
        <v>43166</v>
      </c>
      <c r="F51" s="7">
        <v>134.4</v>
      </c>
      <c r="G51" s="7">
        <v>75</v>
      </c>
      <c r="H51" s="7">
        <v>10</v>
      </c>
      <c r="I51" s="7">
        <v>20</v>
      </c>
      <c r="J51" s="7">
        <v>40</v>
      </c>
      <c r="K51" s="7">
        <v>4</v>
      </c>
      <c r="L51" s="7">
        <v>6.74</v>
      </c>
      <c r="M51" s="53">
        <f>SUM(F51:L51)</f>
        <v>290.14</v>
      </c>
      <c r="N51" s="7">
        <v>20.99</v>
      </c>
      <c r="O51" s="7">
        <v>19.68</v>
      </c>
      <c r="P51" s="7">
        <v>15.6</v>
      </c>
      <c r="Q51" s="37">
        <f>SUM(M51:P51)</f>
        <v>346.41</v>
      </c>
    </row>
    <row r="52" spans="1:17" x14ac:dyDescent="0.25">
      <c r="A52"/>
      <c r="C52" s="5"/>
      <c r="F52" s="7"/>
      <c r="G52" s="7"/>
      <c r="H52" s="7"/>
      <c r="I52" s="7"/>
      <c r="J52" s="7"/>
      <c r="K52" s="7"/>
      <c r="L52" s="7"/>
      <c r="M52" s="53"/>
      <c r="N52" s="7"/>
      <c r="O52" s="7"/>
      <c r="P52" s="7"/>
      <c r="Q52" s="37"/>
    </row>
    <row r="53" spans="1:17" x14ac:dyDescent="0.25">
      <c r="A53" t="s">
        <v>403</v>
      </c>
      <c r="B53" s="29" t="s">
        <v>76</v>
      </c>
      <c r="C53" s="5">
        <v>2017</v>
      </c>
      <c r="D53" s="5" t="s">
        <v>405</v>
      </c>
      <c r="E53" s="26">
        <v>43201</v>
      </c>
      <c r="F53" s="7">
        <v>49.05</v>
      </c>
      <c r="G53" s="7">
        <v>50</v>
      </c>
      <c r="H53" s="7">
        <v>10</v>
      </c>
      <c r="I53" s="7">
        <v>10</v>
      </c>
      <c r="J53" s="7">
        <v>20</v>
      </c>
      <c r="K53" s="7">
        <v>4</v>
      </c>
      <c r="L53" s="7">
        <v>6.7</v>
      </c>
      <c r="M53" s="53">
        <f>SUM(F53:L53)</f>
        <v>149.75</v>
      </c>
      <c r="N53" s="7"/>
      <c r="O53" s="7"/>
      <c r="P53" s="7"/>
      <c r="Q53" s="37">
        <f>SUM(M53:P53)</f>
        <v>149.75</v>
      </c>
    </row>
    <row r="54" spans="1:17" x14ac:dyDescent="0.25">
      <c r="A54"/>
      <c r="C54" s="5"/>
      <c r="F54" s="7"/>
      <c r="G54" s="7"/>
      <c r="H54" s="7"/>
      <c r="I54" s="7"/>
      <c r="J54" s="7"/>
      <c r="K54" s="7"/>
      <c r="L54" s="7"/>
      <c r="M54" s="53"/>
      <c r="N54" s="7"/>
      <c r="O54" s="7"/>
      <c r="P54" s="7"/>
      <c r="Q54" s="37"/>
    </row>
    <row r="55" spans="1:17" x14ac:dyDescent="0.25">
      <c r="A55" t="s">
        <v>404</v>
      </c>
      <c r="B55" s="29" t="s">
        <v>165</v>
      </c>
      <c r="C55" s="5" t="s">
        <v>396</v>
      </c>
      <c r="D55" s="5" t="s">
        <v>406</v>
      </c>
      <c r="E55" s="26">
        <v>43201</v>
      </c>
      <c r="F55" s="7">
        <v>234</v>
      </c>
      <c r="G55" s="7">
        <v>125</v>
      </c>
      <c r="H55" s="7">
        <v>10</v>
      </c>
      <c r="I55" s="7">
        <v>30</v>
      </c>
      <c r="J55" s="7">
        <v>60</v>
      </c>
      <c r="K55" s="7">
        <v>4</v>
      </c>
      <c r="L55" s="7">
        <v>6.74</v>
      </c>
      <c r="M55" s="53">
        <f>SUM(F55:L55)</f>
        <v>469.74</v>
      </c>
      <c r="N55" s="7">
        <v>7.87</v>
      </c>
      <c r="O55" s="7">
        <v>13.12</v>
      </c>
      <c r="P55" s="7">
        <v>15.6</v>
      </c>
      <c r="Q55" s="37">
        <f>SUM(M55:P55)</f>
        <v>506.33000000000004</v>
      </c>
    </row>
    <row r="56" spans="1:17" x14ac:dyDescent="0.25">
      <c r="A56"/>
      <c r="C56" s="5"/>
      <c r="F56" s="7"/>
      <c r="G56" s="7"/>
      <c r="H56" s="7"/>
      <c r="I56" s="7"/>
      <c r="J56" s="7"/>
      <c r="K56" s="7"/>
      <c r="L56" s="7"/>
      <c r="M56" s="53"/>
      <c r="N56" s="7"/>
      <c r="O56" s="7"/>
      <c r="P56" s="7"/>
      <c r="Q56" s="37"/>
    </row>
    <row r="57" spans="1:17" x14ac:dyDescent="0.25">
      <c r="A57" t="s">
        <v>408</v>
      </c>
      <c r="B57" s="29" t="s">
        <v>75</v>
      </c>
      <c r="C57" s="5" t="s">
        <v>369</v>
      </c>
      <c r="D57" s="5" t="s">
        <v>409</v>
      </c>
      <c r="E57" s="26">
        <v>43227</v>
      </c>
      <c r="F57" s="7">
        <v>126</v>
      </c>
      <c r="G57" s="7">
        <v>100</v>
      </c>
      <c r="H57" s="7">
        <v>10</v>
      </c>
      <c r="I57" s="7">
        <v>20</v>
      </c>
      <c r="J57" s="7">
        <v>40</v>
      </c>
      <c r="K57" s="7">
        <v>4</v>
      </c>
      <c r="L57" s="7">
        <v>6.47</v>
      </c>
      <c r="M57" s="53">
        <f>SUM(F57:L57)</f>
        <v>306.47000000000003</v>
      </c>
      <c r="N57" s="7"/>
      <c r="O57" s="7"/>
      <c r="P57" s="7"/>
      <c r="Q57" s="37">
        <f>SUM(M57:P57)</f>
        <v>306.47000000000003</v>
      </c>
    </row>
    <row r="58" spans="1:17" x14ac:dyDescent="0.25">
      <c r="A58"/>
      <c r="C58" s="5"/>
      <c r="F58" s="7"/>
      <c r="G58" s="7"/>
      <c r="H58" s="7"/>
      <c r="I58" s="7"/>
      <c r="J58" s="7"/>
      <c r="K58" s="7"/>
      <c r="L58" s="7"/>
      <c r="M58" s="53"/>
      <c r="N58" s="7"/>
      <c r="O58" s="7"/>
      <c r="P58" s="7"/>
      <c r="Q58" s="37"/>
    </row>
    <row r="59" spans="1:17" x14ac:dyDescent="0.25">
      <c r="A59" t="s">
        <v>410</v>
      </c>
      <c r="B59" s="29" t="s">
        <v>75</v>
      </c>
      <c r="C59" s="5">
        <v>2017</v>
      </c>
      <c r="D59" s="5" t="s">
        <v>411</v>
      </c>
      <c r="E59" s="26">
        <v>43227</v>
      </c>
      <c r="F59" s="7">
        <v>63.75</v>
      </c>
      <c r="G59" s="7">
        <v>50</v>
      </c>
      <c r="H59" s="7">
        <v>10</v>
      </c>
      <c r="I59" s="7">
        <v>10</v>
      </c>
      <c r="J59" s="7">
        <v>20</v>
      </c>
      <c r="K59" s="7">
        <v>4</v>
      </c>
      <c r="L59" s="7">
        <v>6.7</v>
      </c>
      <c r="M59" s="53">
        <f>SUM(F59:L59)</f>
        <v>164.45</v>
      </c>
      <c r="N59" s="7"/>
      <c r="O59" s="7"/>
      <c r="P59" s="7"/>
      <c r="Q59" s="37">
        <f>SUM(M59:P59)</f>
        <v>164.45</v>
      </c>
    </row>
    <row r="60" spans="1:17" x14ac:dyDescent="0.25">
      <c r="A60"/>
      <c r="C60" s="5"/>
      <c r="F60" s="7"/>
      <c r="G60" s="7"/>
      <c r="H60" s="7"/>
      <c r="I60" s="7"/>
      <c r="J60" s="7"/>
      <c r="K60" s="7"/>
      <c r="L60" s="7"/>
      <c r="M60" s="53"/>
      <c r="N60" s="7"/>
      <c r="O60" s="7"/>
      <c r="P60" s="7"/>
      <c r="Q60" s="37"/>
    </row>
    <row r="61" spans="1:17" x14ac:dyDescent="0.25">
      <c r="A61" t="s">
        <v>412</v>
      </c>
      <c r="B61" s="29" t="s">
        <v>75</v>
      </c>
      <c r="C61" s="5">
        <v>2017</v>
      </c>
      <c r="D61" s="5" t="s">
        <v>413</v>
      </c>
      <c r="E61" s="26">
        <v>43227</v>
      </c>
      <c r="F61" s="7">
        <v>88.2</v>
      </c>
      <c r="G61" s="7">
        <v>50</v>
      </c>
      <c r="H61" s="7">
        <v>10</v>
      </c>
      <c r="I61" s="7">
        <v>10</v>
      </c>
      <c r="J61" s="7">
        <v>20</v>
      </c>
      <c r="K61" s="7">
        <v>4</v>
      </c>
      <c r="L61" s="7">
        <v>6.7</v>
      </c>
      <c r="M61" s="53">
        <f>SUM(F61:L61)</f>
        <v>188.89999999999998</v>
      </c>
      <c r="N61" s="7"/>
      <c r="O61" s="7"/>
      <c r="P61" s="7"/>
      <c r="Q61" s="37">
        <f>SUM(M61:P61)</f>
        <v>188.89999999999998</v>
      </c>
    </row>
    <row r="62" spans="1:17" x14ac:dyDescent="0.25">
      <c r="A62"/>
      <c r="C62" s="5"/>
      <c r="F62" s="7"/>
      <c r="G62" s="7"/>
      <c r="H62" s="7"/>
      <c r="I62" s="7"/>
      <c r="J62" s="7"/>
      <c r="K62" s="7"/>
      <c r="L62" s="7"/>
      <c r="M62" s="53"/>
      <c r="N62" s="7"/>
      <c r="O62" s="7"/>
      <c r="P62" s="7"/>
      <c r="Q62" s="37"/>
    </row>
    <row r="63" spans="1:17" x14ac:dyDescent="0.25">
      <c r="A63" t="s">
        <v>228</v>
      </c>
      <c r="B63" s="29" t="s">
        <v>76</v>
      </c>
      <c r="C63" s="5">
        <v>2017</v>
      </c>
      <c r="D63" s="5" t="s">
        <v>414</v>
      </c>
      <c r="E63" s="26">
        <v>43227</v>
      </c>
      <c r="F63" s="7">
        <v>45</v>
      </c>
      <c r="G63" s="7">
        <v>50</v>
      </c>
      <c r="H63" s="7">
        <v>10</v>
      </c>
      <c r="I63" s="7">
        <v>10</v>
      </c>
      <c r="J63" s="7">
        <v>20</v>
      </c>
      <c r="K63" s="7">
        <v>4</v>
      </c>
      <c r="L63" s="7">
        <v>6.7</v>
      </c>
      <c r="M63" s="53">
        <f>SUM(F63:L63)</f>
        <v>145.69999999999999</v>
      </c>
      <c r="N63" s="7"/>
      <c r="O63" s="7"/>
      <c r="P63" s="7"/>
      <c r="Q63" s="37">
        <f>SUM(M63:P63)</f>
        <v>145.69999999999999</v>
      </c>
    </row>
    <row r="64" spans="1:17" x14ac:dyDescent="0.25">
      <c r="A64"/>
      <c r="C64" s="5"/>
      <c r="F64" s="7"/>
      <c r="G64" s="7"/>
      <c r="H64" s="7"/>
      <c r="I64" s="7"/>
      <c r="J64" s="7"/>
      <c r="K64" s="7"/>
      <c r="L64" s="7"/>
      <c r="M64" s="53"/>
      <c r="N64" s="7"/>
      <c r="O64" s="7"/>
      <c r="P64" s="7"/>
      <c r="Q64" s="37"/>
    </row>
    <row r="65" spans="1:18" x14ac:dyDescent="0.25">
      <c r="A65" t="s">
        <v>252</v>
      </c>
      <c r="B65" s="29" t="s">
        <v>76</v>
      </c>
      <c r="C65" s="5" t="s">
        <v>396</v>
      </c>
      <c r="D65" s="5" t="s">
        <v>257</v>
      </c>
      <c r="E65" s="26">
        <v>43227</v>
      </c>
      <c r="F65" s="7">
        <v>189</v>
      </c>
      <c r="G65" s="7">
        <v>125</v>
      </c>
      <c r="H65" s="7">
        <v>10</v>
      </c>
      <c r="I65" s="7">
        <v>30</v>
      </c>
      <c r="J65" s="7">
        <v>60</v>
      </c>
      <c r="K65" s="7">
        <v>4</v>
      </c>
      <c r="L65" s="7">
        <v>6.74</v>
      </c>
      <c r="M65" s="53">
        <f>SUM(F65:L65)</f>
        <v>424.74</v>
      </c>
      <c r="N65" s="7">
        <v>14.43</v>
      </c>
      <c r="O65" s="7">
        <v>19.68</v>
      </c>
      <c r="P65" s="7">
        <v>15.6</v>
      </c>
      <c r="Q65" s="37">
        <f>SUM(M65:P65)</f>
        <v>474.45000000000005</v>
      </c>
    </row>
    <row r="66" spans="1:18" x14ac:dyDescent="0.25">
      <c r="A66"/>
      <c r="C66" s="5"/>
      <c r="F66" s="7"/>
      <c r="G66" s="7"/>
      <c r="H66" s="7"/>
      <c r="I66" s="7"/>
      <c r="J66" s="7"/>
      <c r="K66" s="7"/>
      <c r="L66" s="7"/>
      <c r="M66" s="53"/>
      <c r="N66" s="7"/>
      <c r="O66" s="7"/>
      <c r="P66" s="7"/>
      <c r="Q66" s="37"/>
    </row>
    <row r="67" spans="1:18" x14ac:dyDescent="0.25">
      <c r="A67" t="s">
        <v>415</v>
      </c>
      <c r="B67" s="29" t="s">
        <v>76</v>
      </c>
      <c r="C67" s="5" t="s">
        <v>324</v>
      </c>
      <c r="D67" s="5" t="s">
        <v>399</v>
      </c>
      <c r="E67" s="26">
        <v>43227</v>
      </c>
      <c r="F67" s="7">
        <v>147</v>
      </c>
      <c r="G67" s="7">
        <v>75</v>
      </c>
      <c r="H67" s="7">
        <v>10</v>
      </c>
      <c r="I67" s="7">
        <v>20</v>
      </c>
      <c r="J67" s="7">
        <v>40</v>
      </c>
      <c r="K67" s="7">
        <v>4</v>
      </c>
      <c r="L67" s="7">
        <v>6.74</v>
      </c>
      <c r="M67" s="53">
        <f>SUM(F67:L67)</f>
        <v>302.74</v>
      </c>
      <c r="N67" s="7">
        <v>1.31</v>
      </c>
      <c r="O67" s="7">
        <v>13.12</v>
      </c>
      <c r="P67" s="7">
        <v>15.6</v>
      </c>
      <c r="Q67" s="37">
        <f>SUM(M67:P67)</f>
        <v>332.77000000000004</v>
      </c>
    </row>
    <row r="68" spans="1:18" x14ac:dyDescent="0.25">
      <c r="A68"/>
      <c r="C68" s="5"/>
      <c r="F68" s="7"/>
      <c r="G68" s="7"/>
      <c r="H68" s="7"/>
      <c r="I68" s="7"/>
      <c r="J68" s="7"/>
      <c r="K68" s="7"/>
      <c r="L68" s="7"/>
      <c r="M68" s="53"/>
      <c r="N68" s="7"/>
      <c r="O68" s="7"/>
      <c r="P68" s="7"/>
      <c r="Q68" s="37"/>
    </row>
    <row r="69" spans="1:18" x14ac:dyDescent="0.25">
      <c r="A69" t="s">
        <v>416</v>
      </c>
      <c r="B69" s="29" t="s">
        <v>417</v>
      </c>
      <c r="C69" s="5">
        <v>2017</v>
      </c>
      <c r="D69" s="5" t="s">
        <v>418</v>
      </c>
      <c r="E69" s="26">
        <v>43227</v>
      </c>
      <c r="F69" s="7">
        <v>58.8</v>
      </c>
      <c r="G69" s="7">
        <v>50</v>
      </c>
      <c r="H69" s="7">
        <v>10</v>
      </c>
      <c r="I69" s="7">
        <v>10</v>
      </c>
      <c r="J69" s="7">
        <v>20</v>
      </c>
      <c r="K69" s="7">
        <v>4</v>
      </c>
      <c r="L69" s="7">
        <v>6.7</v>
      </c>
      <c r="M69" s="53">
        <f>SUM(F69:L69)</f>
        <v>159.5</v>
      </c>
      <c r="N69" s="7"/>
      <c r="O69" s="7"/>
      <c r="P69" s="7"/>
      <c r="Q69" s="37">
        <f>SUM(M69:P69)</f>
        <v>159.5</v>
      </c>
    </row>
    <row r="70" spans="1:18" x14ac:dyDescent="0.25">
      <c r="A70"/>
      <c r="C70" s="5"/>
      <c r="F70" s="7"/>
      <c r="G70" s="7"/>
      <c r="H70" s="7"/>
      <c r="I70" s="7"/>
      <c r="J70" s="7"/>
      <c r="K70" s="7"/>
      <c r="L70" s="7"/>
      <c r="M70" s="53"/>
      <c r="N70" s="7"/>
      <c r="O70" s="7"/>
      <c r="P70" s="7"/>
      <c r="Q70" s="37"/>
    </row>
    <row r="71" spans="1:18" x14ac:dyDescent="0.25">
      <c r="A71" t="s">
        <v>92</v>
      </c>
      <c r="B71" s="29" t="s">
        <v>419</v>
      </c>
      <c r="C71" s="5">
        <v>2017</v>
      </c>
      <c r="D71" s="5" t="s">
        <v>97</v>
      </c>
      <c r="E71" s="26">
        <v>43227</v>
      </c>
      <c r="F71" s="7">
        <v>41.4</v>
      </c>
      <c r="G71" s="7">
        <v>50</v>
      </c>
      <c r="H71" s="7">
        <v>10</v>
      </c>
      <c r="I71" s="7">
        <v>10</v>
      </c>
      <c r="J71" s="7">
        <v>20</v>
      </c>
      <c r="K71" s="7">
        <v>4</v>
      </c>
      <c r="L71" s="7">
        <v>6.7</v>
      </c>
      <c r="M71" s="53">
        <f>SUM(F71:L71)</f>
        <v>142.1</v>
      </c>
      <c r="N71" s="7"/>
      <c r="O71" s="7"/>
      <c r="P71" s="7"/>
      <c r="Q71" s="37">
        <f>SUM(M71:P71)</f>
        <v>142.1</v>
      </c>
      <c r="R71" t="s">
        <v>395</v>
      </c>
    </row>
    <row r="72" spans="1:18" x14ac:dyDescent="0.25">
      <c r="A72"/>
      <c r="C72" s="5"/>
      <c r="F72" s="7"/>
      <c r="G72" s="7"/>
      <c r="H72" s="7"/>
      <c r="I72" s="7"/>
      <c r="J72" s="7"/>
      <c r="K72" s="7"/>
      <c r="L72" s="7"/>
      <c r="M72" s="53"/>
      <c r="N72" s="7"/>
      <c r="O72" s="7"/>
      <c r="P72" s="7"/>
      <c r="Q72" s="37"/>
    </row>
    <row r="73" spans="1:18" x14ac:dyDescent="0.25">
      <c r="A73" t="s">
        <v>201</v>
      </c>
      <c r="B73" s="29" t="s">
        <v>204</v>
      </c>
      <c r="C73" s="5">
        <v>2017</v>
      </c>
      <c r="D73" s="5" t="s">
        <v>203</v>
      </c>
      <c r="E73" s="26">
        <v>43279</v>
      </c>
      <c r="F73" s="7">
        <v>138.6</v>
      </c>
      <c r="G73" s="7">
        <v>50</v>
      </c>
      <c r="H73" s="7">
        <v>10</v>
      </c>
      <c r="I73" s="7">
        <v>10</v>
      </c>
      <c r="J73" s="7">
        <v>20</v>
      </c>
      <c r="K73" s="7">
        <v>4</v>
      </c>
      <c r="L73" s="7">
        <v>6.7</v>
      </c>
      <c r="M73" s="53">
        <f>SUM(F73:L73)</f>
        <v>239.29999999999998</v>
      </c>
      <c r="N73" s="7"/>
      <c r="O73" s="7"/>
      <c r="P73" s="7"/>
      <c r="Q73" s="37">
        <f>SUM(M73:P73)</f>
        <v>239.29999999999998</v>
      </c>
      <c r="R73" t="s">
        <v>395</v>
      </c>
    </row>
    <row r="74" spans="1:18" x14ac:dyDescent="0.25">
      <c r="A74"/>
      <c r="C74" s="5"/>
      <c r="F74" s="7"/>
      <c r="G74" s="7"/>
      <c r="H74" s="7"/>
      <c r="I74" s="7"/>
      <c r="J74" s="7"/>
      <c r="K74" s="7"/>
      <c r="L74" s="7"/>
      <c r="M74" s="53"/>
      <c r="N74" s="7"/>
      <c r="O74" s="7"/>
      <c r="P74" s="7"/>
      <c r="Q74" s="37"/>
    </row>
    <row r="75" spans="1:18" x14ac:dyDescent="0.25">
      <c r="A75" t="s">
        <v>421</v>
      </c>
      <c r="B75" s="29" t="s">
        <v>422</v>
      </c>
      <c r="C75" s="5">
        <v>2017</v>
      </c>
      <c r="D75" s="5" t="s">
        <v>420</v>
      </c>
      <c r="E75" s="26">
        <v>43322</v>
      </c>
      <c r="F75" s="7">
        <v>57.12</v>
      </c>
      <c r="G75" s="7">
        <v>50</v>
      </c>
      <c r="H75" s="7">
        <v>10</v>
      </c>
      <c r="I75" s="7">
        <v>10</v>
      </c>
      <c r="J75" s="7">
        <v>20</v>
      </c>
      <c r="K75" s="7">
        <v>4</v>
      </c>
      <c r="L75" s="7">
        <v>6.7</v>
      </c>
      <c r="M75" s="53">
        <f>SUM(F75:L75)</f>
        <v>157.82</v>
      </c>
      <c r="N75" s="7"/>
      <c r="O75" s="7"/>
      <c r="P75" s="7"/>
      <c r="Q75" s="37">
        <f>SUM(M75:P75)</f>
        <v>157.82</v>
      </c>
      <c r="R75" t="s">
        <v>395</v>
      </c>
    </row>
    <row r="76" spans="1:18" x14ac:dyDescent="0.25">
      <c r="A76"/>
      <c r="C76" s="5"/>
      <c r="F76" s="7"/>
      <c r="G76" s="7"/>
      <c r="H76" s="7"/>
      <c r="I76" s="7"/>
      <c r="J76" s="7"/>
      <c r="K76" s="7"/>
      <c r="L76" s="7"/>
      <c r="M76" s="53"/>
      <c r="N76" s="7"/>
      <c r="O76" s="7"/>
      <c r="P76" s="7"/>
      <c r="Q76" s="37"/>
    </row>
    <row r="77" spans="1:18" x14ac:dyDescent="0.25">
      <c r="A77"/>
      <c r="C77" s="5"/>
      <c r="F77" s="7"/>
      <c r="G77" s="7"/>
      <c r="H77" s="7"/>
      <c r="I77" s="7"/>
      <c r="J77" s="7"/>
      <c r="K77" s="7"/>
      <c r="L77" s="7"/>
      <c r="M77" s="53">
        <f>SUM(F77:L77)</f>
        <v>0</v>
      </c>
      <c r="N77" s="7"/>
      <c r="O77" s="7"/>
      <c r="P77" s="7"/>
      <c r="Q77" s="37">
        <f>SUM(M77:P77)</f>
        <v>0</v>
      </c>
    </row>
    <row r="78" spans="1:18" x14ac:dyDescent="0.25">
      <c r="A78"/>
      <c r="C78" s="5"/>
      <c r="F78" s="7"/>
      <c r="G78" s="7"/>
      <c r="H78" s="7"/>
      <c r="I78" s="7"/>
      <c r="J78" s="7"/>
      <c r="K78" s="7"/>
      <c r="L78" s="7"/>
      <c r="M78" s="53"/>
      <c r="N78" s="7"/>
      <c r="O78" s="7"/>
      <c r="P78" s="7"/>
      <c r="Q78" s="37"/>
    </row>
    <row r="79" spans="1:18" x14ac:dyDescent="0.25">
      <c r="F79" s="7"/>
      <c r="G79" s="7"/>
      <c r="H79" s="7"/>
      <c r="I79" s="7"/>
      <c r="J79" s="7"/>
      <c r="K79" s="7"/>
      <c r="L79" s="7"/>
      <c r="M79" s="34"/>
      <c r="N79" s="7"/>
      <c r="O79" s="7"/>
      <c r="P79" s="7"/>
      <c r="Q79" s="2"/>
    </row>
    <row r="80" spans="1:18" x14ac:dyDescent="0.25"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4"/>
    </row>
    <row r="81" spans="1:19" ht="15" x14ac:dyDescent="0.4"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25">
        <v>0</v>
      </c>
      <c r="O81" s="25">
        <v>0</v>
      </c>
      <c r="P81" s="25">
        <v>0</v>
      </c>
      <c r="Q81" s="8"/>
    </row>
    <row r="82" spans="1:19" x14ac:dyDescent="0.25">
      <c r="F82" s="2">
        <f t="shared" ref="F82:Q82" si="0">SUM(F6:F81)</f>
        <v>3478.9900000000002</v>
      </c>
      <c r="G82" s="2">
        <f t="shared" si="0"/>
        <v>2350</v>
      </c>
      <c r="H82" s="2">
        <f t="shared" si="0"/>
        <v>340</v>
      </c>
      <c r="I82" s="2">
        <f t="shared" si="0"/>
        <v>540</v>
      </c>
      <c r="J82" s="2">
        <f>SUM(J6:J81)</f>
        <v>1060</v>
      </c>
      <c r="K82" s="2">
        <f t="shared" si="0"/>
        <v>136</v>
      </c>
      <c r="L82" s="2">
        <f t="shared" si="0"/>
        <v>191.03999999999994</v>
      </c>
      <c r="M82" s="28">
        <f t="shared" si="0"/>
        <v>8096.03</v>
      </c>
      <c r="N82" s="2">
        <f t="shared" si="0"/>
        <v>87.66</v>
      </c>
      <c r="O82" s="2">
        <f t="shared" si="0"/>
        <v>201.20000000000002</v>
      </c>
      <c r="P82" s="2">
        <f t="shared" si="0"/>
        <v>137.48999999999998</v>
      </c>
      <c r="Q82" s="27">
        <f t="shared" si="0"/>
        <v>8522.3799999999992</v>
      </c>
    </row>
    <row r="83" spans="1:19" x14ac:dyDescent="0.25">
      <c r="R83" s="12"/>
      <c r="S83" s="13"/>
    </row>
    <row r="84" spans="1:19" x14ac:dyDescent="0.25">
      <c r="R84" s="13"/>
      <c r="S84" s="14"/>
    </row>
    <row r="85" spans="1:19" x14ac:dyDescent="0.25">
      <c r="A85" s="32"/>
      <c r="Q85" s="7"/>
    </row>
    <row r="86" spans="1:19" x14ac:dyDescent="0.25">
      <c r="A86" s="32"/>
    </row>
    <row r="87" spans="1:19" x14ac:dyDescent="0.25">
      <c r="A87" s="31"/>
    </row>
    <row r="88" spans="1:19" x14ac:dyDescent="0.25">
      <c r="E88" s="49"/>
      <c r="O88" t="s">
        <v>56</v>
      </c>
      <c r="Q88" s="27">
        <f>SUM(Q82)</f>
        <v>8522.3799999999992</v>
      </c>
    </row>
    <row r="89" spans="1:19" x14ac:dyDescent="0.25">
      <c r="E89" s="49"/>
      <c r="Q89" s="27"/>
    </row>
    <row r="90" spans="1:19" x14ac:dyDescent="0.25">
      <c r="E90" s="49"/>
    </row>
    <row r="92" spans="1:19" x14ac:dyDescent="0.25">
      <c r="P92" s="49"/>
    </row>
    <row r="93" spans="1:19" x14ac:dyDescent="0.25">
      <c r="M93" t="s">
        <v>393</v>
      </c>
      <c r="N93" s="47">
        <v>43074</v>
      </c>
      <c r="O93" t="s">
        <v>379</v>
      </c>
      <c r="P93" s="47"/>
      <c r="Q93" s="7">
        <v>-234</v>
      </c>
    </row>
    <row r="94" spans="1:19" x14ac:dyDescent="0.25">
      <c r="M94" t="s">
        <v>391</v>
      </c>
      <c r="N94" s="47">
        <v>43126</v>
      </c>
      <c r="O94" t="s">
        <v>390</v>
      </c>
      <c r="P94" s="47"/>
      <c r="Q94" s="7">
        <v>-221.1</v>
      </c>
    </row>
    <row r="95" spans="1:19" x14ac:dyDescent="0.25">
      <c r="M95" t="s">
        <v>394</v>
      </c>
      <c r="N95" s="47">
        <v>43158</v>
      </c>
      <c r="O95" t="s">
        <v>392</v>
      </c>
      <c r="P95" s="47"/>
      <c r="Q95" s="7">
        <v>-505.09</v>
      </c>
    </row>
    <row r="97" spans="15:17" x14ac:dyDescent="0.25">
      <c r="Q97" s="27">
        <f>SUM(Q88:Q96)</f>
        <v>7562.1899999999987</v>
      </c>
    </row>
    <row r="99" spans="15:17" x14ac:dyDescent="0.25">
      <c r="O99" t="s">
        <v>329</v>
      </c>
      <c r="Q99" s="2">
        <v>100</v>
      </c>
    </row>
    <row r="100" spans="15:17" x14ac:dyDescent="0.25">
      <c r="O100" t="s">
        <v>330</v>
      </c>
      <c r="P100" s="49"/>
      <c r="Q100" s="2">
        <v>14.23</v>
      </c>
    </row>
    <row r="102" spans="15:17" x14ac:dyDescent="0.25">
      <c r="Q102" s="27">
        <f>SUM(Q97:Q101)</f>
        <v>7676.4199999999983</v>
      </c>
    </row>
  </sheetData>
  <mergeCells count="1">
    <mergeCell ref="A1:Q2"/>
  </mergeCells>
  <pageMargins left="0.25" right="0.25" top="0.75" bottom="0.75" header="0.3" footer="0.3"/>
  <pageSetup paperSize="5" scale="90" orientation="landscape" r:id="rId1"/>
  <ignoredErrors>
    <ignoredError sqref="B63:B73 B41:B61 B9:B25 B26:B39 B75" numberStoredAsText="1"/>
    <ignoredError sqref="M9 M32:M73 M10:M21 M22:M31 M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MH REDEMPTION MASTER</vt:lpstr>
      <vt:lpstr>MH REDEMPTION 24-25</vt:lpstr>
      <vt:lpstr>MH REDEMPTION 23-24</vt:lpstr>
      <vt:lpstr>MH REDEMPTION 22-23</vt:lpstr>
      <vt:lpstr>MH REDEMPTION 21-22</vt:lpstr>
      <vt:lpstr>MH REDEMPTION 20-21</vt:lpstr>
      <vt:lpstr>MH REDEMPTION 19-20</vt:lpstr>
      <vt:lpstr>MH REDEMPTION 18-19</vt:lpstr>
      <vt:lpstr>MH REDEMPTION 17-18</vt:lpstr>
      <vt:lpstr>MH REDEMPTION 16-17</vt:lpstr>
      <vt:lpstr>MH REDEMPTION 15-16</vt:lpstr>
      <vt:lpstr>MH REDEMPTION 14-15</vt:lpstr>
      <vt:lpstr>MH REDEMPTION 13-14</vt:lpstr>
      <vt:lpstr>MH REDEMPTION 12-13</vt:lpstr>
      <vt:lpstr>Sheet1</vt:lpstr>
      <vt:lpstr>'MH REDEMPTION 19-20'!Print_Titles</vt:lpstr>
      <vt:lpstr>'MH REDEMPTION 20-21'!Print_Titles</vt:lpstr>
      <vt:lpstr>'MH REDEMPTION 21-22'!Print_Titles</vt:lpstr>
      <vt:lpstr>'MH REDEMPTION 22-23'!Print_Titles</vt:lpstr>
      <vt:lpstr>'MH REDEMPTION 23-24'!Print_Titles</vt:lpstr>
      <vt:lpstr>'MH REDEMPTION 24-25'!Print_Titles</vt:lpstr>
      <vt:lpstr>'MH REDEMPTION MASTER'!Print_Titles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Jodee Mathis</dc:creator>
  <cp:lastModifiedBy>Staci Mayall</cp:lastModifiedBy>
  <cp:lastPrinted>2024-12-13T17:24:57Z</cp:lastPrinted>
  <dcterms:created xsi:type="dcterms:W3CDTF">2012-11-29T14:31:55Z</dcterms:created>
  <dcterms:modified xsi:type="dcterms:W3CDTF">2026-07-22T03:25:11Z</dcterms:modified>
</cp:coreProperties>
</file>