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simonmaljevac/Documents/"/>
    </mc:Choice>
  </mc:AlternateContent>
  <xr:revisionPtr revIDLastSave="0" documentId="8_{2DB93EC3-F135-4940-BD55-4F4EC9B4C396}" xr6:coauthVersionLast="47" xr6:coauthVersionMax="47" xr10:uidLastSave="{00000000-0000-0000-0000-000000000000}"/>
  <bookViews>
    <workbookView xWindow="740" yWindow="740" windowWidth="21600" windowHeight="11300" activeTab="4" xr2:uid="{00000000-000D-0000-FFFF-FFFF00000000}"/>
  </bookViews>
  <sheets>
    <sheet name="Navodila" sheetId="1" r:id="rId1"/>
    <sheet name="Nastopajoči" sheetId="2" r:id="rId2"/>
    <sheet name="Skupine" sheetId="3" r:id="rId3"/>
    <sheet name="Grafikon" sheetId="4" r:id="rId4"/>
    <sheet name="Časovnica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4" l="1"/>
  <c r="C30" i="4" s="1"/>
  <c r="G22" i="4"/>
  <c r="C29" i="4" s="1"/>
  <c r="H21" i="4"/>
  <c r="C28" i="4" s="1"/>
  <c r="G21" i="4"/>
  <c r="C27" i="4" s="1"/>
  <c r="H16" i="4"/>
  <c r="F22" i="4" s="1"/>
  <c r="G16" i="4"/>
  <c r="F21" i="4" s="1"/>
  <c r="H15" i="4"/>
  <c r="C22" i="4" s="1"/>
  <c r="G15" i="4"/>
  <c r="C21" i="4" s="1"/>
  <c r="H10" i="4"/>
  <c r="G10" i="4"/>
  <c r="F16" i="4" s="1"/>
  <c r="H9" i="4"/>
  <c r="G9" i="4"/>
  <c r="C16" i="4" s="1"/>
  <c r="H8" i="4"/>
  <c r="G8" i="4"/>
  <c r="F15" i="4" s="1"/>
  <c r="H7" i="4"/>
  <c r="G7" i="4"/>
  <c r="C15" i="4" s="1"/>
  <c r="H71" i="3"/>
  <c r="G71" i="3"/>
  <c r="C73" i="3" s="1"/>
  <c r="F7" i="4" s="1"/>
  <c r="H70" i="3"/>
  <c r="C74" i="3" s="1"/>
  <c r="G70" i="3"/>
  <c r="F71" i="3" s="1"/>
  <c r="H69" i="3"/>
  <c r="C71" i="3" s="1"/>
  <c r="G69" i="3"/>
  <c r="C72" i="3" s="1"/>
  <c r="C10" i="4" s="1"/>
  <c r="H68" i="3"/>
  <c r="F70" i="3" s="1"/>
  <c r="G68" i="3"/>
  <c r="F69" i="3" s="1"/>
  <c r="H67" i="3"/>
  <c r="C70" i="3" s="1"/>
  <c r="G67" i="3"/>
  <c r="C69" i="3" s="1"/>
  <c r="D64" i="3"/>
  <c r="C64" i="3"/>
  <c r="F67" i="3" s="1"/>
  <c r="D63" i="3"/>
  <c r="C63" i="3"/>
  <c r="F68" i="3" s="1"/>
  <c r="D62" i="3"/>
  <c r="C62" i="3"/>
  <c r="C68" i="3" s="1"/>
  <c r="D61" i="3"/>
  <c r="C61" i="3"/>
  <c r="C67" i="3" s="1"/>
  <c r="H53" i="3"/>
  <c r="G53" i="3"/>
  <c r="C55" i="3" s="1"/>
  <c r="F8" i="4" s="1"/>
  <c r="H51" i="3"/>
  <c r="C53" i="3" s="1"/>
  <c r="G51" i="3"/>
  <c r="C54" i="3" s="1"/>
  <c r="C9" i="4" s="1"/>
  <c r="H50" i="3"/>
  <c r="F52" i="3" s="1"/>
  <c r="G52" i="3" s="1"/>
  <c r="F53" i="3" s="1"/>
  <c r="G50" i="3"/>
  <c r="F51" i="3" s="1"/>
  <c r="H49" i="3"/>
  <c r="C52" i="3" s="1"/>
  <c r="H52" i="3" s="1"/>
  <c r="D46" i="3"/>
  <c r="C46" i="3"/>
  <c r="F49" i="3" s="1"/>
  <c r="G49" i="3" s="1"/>
  <c r="C51" i="3" s="1"/>
  <c r="D45" i="3"/>
  <c r="C45" i="3"/>
  <c r="F50" i="3" s="1"/>
  <c r="D44" i="3"/>
  <c r="C44" i="3"/>
  <c r="C50" i="3" s="1"/>
  <c r="H35" i="3"/>
  <c r="G35" i="3"/>
  <c r="C37" i="3" s="1"/>
  <c r="F9" i="4" s="1"/>
  <c r="H34" i="3"/>
  <c r="C38" i="3" s="1"/>
  <c r="G34" i="3"/>
  <c r="F35" i="3" s="1"/>
  <c r="H33" i="3"/>
  <c r="C35" i="3" s="1"/>
  <c r="G33" i="3"/>
  <c r="C36" i="3" s="1"/>
  <c r="C8" i="4" s="1"/>
  <c r="H32" i="3"/>
  <c r="F34" i="3" s="1"/>
  <c r="G32" i="3"/>
  <c r="F33" i="3" s="1"/>
  <c r="H31" i="3"/>
  <c r="C34" i="3" s="1"/>
  <c r="G31" i="3"/>
  <c r="C33" i="3" s="1"/>
  <c r="D28" i="3"/>
  <c r="C28" i="3"/>
  <c r="F31" i="3" s="1"/>
  <c r="D27" i="3"/>
  <c r="C27" i="3"/>
  <c r="F32" i="3" s="1"/>
  <c r="D25" i="3"/>
  <c r="C25" i="3"/>
  <c r="C31" i="3" s="1"/>
  <c r="H17" i="3"/>
  <c r="G17" i="3"/>
  <c r="C19" i="3" s="1"/>
  <c r="F10" i="4" s="1"/>
  <c r="H16" i="3"/>
  <c r="G16" i="3"/>
  <c r="F17" i="3" s="1"/>
  <c r="H15" i="3"/>
  <c r="C17" i="3" s="1"/>
  <c r="G15" i="3"/>
  <c r="C18" i="3" s="1"/>
  <c r="C7" i="4" s="1"/>
  <c r="H14" i="3"/>
  <c r="F16" i="3" s="1"/>
  <c r="G14" i="3"/>
  <c r="F15" i="3" s="1"/>
  <c r="H13" i="3"/>
  <c r="C16" i="3" s="1"/>
  <c r="G13" i="3"/>
  <c r="C15" i="3" s="1"/>
  <c r="D10" i="3"/>
  <c r="C10" i="3"/>
  <c r="F13" i="3" s="1"/>
  <c r="D8" i="3"/>
  <c r="C8" i="3"/>
  <c r="C14" i="3" s="1"/>
  <c r="D7" i="3"/>
  <c r="C7" i="3"/>
  <c r="C13" i="3" s="1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C20" i="3" l="1"/>
  <c r="C31" i="4"/>
  <c r="C56" i="3"/>
  <c r="D26" i="3"/>
  <c r="D9" i="3"/>
  <c r="C9" i="3"/>
  <c r="F14" i="3" s="1"/>
  <c r="C26" i="3"/>
  <c r="C32" i="3" s="1"/>
  <c r="C49" i="3"/>
</calcChain>
</file>

<file path=xl/sharedStrings.xml><?xml version="1.0" encoding="utf-8"?>
<sst xmlns="http://schemas.openxmlformats.org/spreadsheetml/2006/main" count="235" uniqueCount="141">
  <si>
    <t>DRŽAVNO PRVENSTVO POSAMEZNO — ČLANI 2026</t>
  </si>
  <si>
    <t>13. 9. 2026 · balinišče Straža · OBZ Dolenjska · 16 igralcev, 4 skupine po 4</t>
  </si>
  <si>
    <t>KAKO SE UPORABLJA</t>
  </si>
  <si>
    <t>1.</t>
  </si>
  <si>
    <t>Vpisuj SAMO rezultate v rumena polja. Vse ostalo se izračuna samo.</t>
  </si>
  <si>
    <t>2.</t>
  </si>
  <si>
    <t>V listu »Skupine« vpiši izide petih tekem vsake skupine. Imena tekmovalcev naslednjih tekem se izpolnijo sama.</t>
  </si>
  <si>
    <t>3.</t>
  </si>
  <si>
    <t>V listu »Grafikon« se četrtfinale sestavi samodejno, ko so znani prvi in drugi iz skupin. Vpisuješ le izide.</t>
  </si>
  <si>
    <t>SISTEM V SKUPINI (4 igralci)</t>
  </si>
  <si>
    <t>1. tekma</t>
  </si>
  <si>
    <t>1. proti 4. in 2. proti 3. (po žrebu)</t>
  </si>
  <si>
    <t>2. tekma</t>
  </si>
  <si>
    <t>zmagovalca med sabo (zmagovalec je 1. v skupini), poraženca med sabo (poraženec izpade)</t>
  </si>
  <si>
    <t>Repasaž</t>
  </si>
  <si>
    <t>poraženec tekme zmagovalcev proti zmagovalcu tekme poražencev — zmagovalec je 2. v skupini</t>
  </si>
  <si>
    <t>Iz vsake skupine gresta naprej dva igralca.</t>
  </si>
  <si>
    <t>KRIŽANJE V ČETRTFINALU</t>
  </si>
  <si>
    <t>A1–D2 · B1–C2 · C1–B2 · D1–A2</t>
  </si>
  <si>
    <t>Prvi in drugi iz iste skupine sta v nasprotnih polovicah mreže in se lahko srečata šele v finalu.</t>
  </si>
  <si>
    <t>NASTOPAJOČI — 16 IGRALCEV</t>
  </si>
  <si>
    <t>Žreb je opravljen. »Rang« je vsota rang točk igralca na dan 10. 9. 2026 (informativno, na razpored ne vpliva).</t>
  </si>
  <si>
    <t>Zap.</t>
  </si>
  <si>
    <t>Igralec</t>
  </si>
  <si>
    <t>Klub</t>
  </si>
  <si>
    <t>Rang</t>
  </si>
  <si>
    <t>Skupina</t>
  </si>
  <si>
    <t>Št. v skup.</t>
  </si>
  <si>
    <t>Ključ</t>
  </si>
  <si>
    <t>Sandi Žuran</t>
  </si>
  <si>
    <t>Ilirska Bistrica</t>
  </si>
  <si>
    <t>D</t>
  </si>
  <si>
    <t>KLEMEN SOSIČ</t>
  </si>
  <si>
    <t>SKALA</t>
  </si>
  <si>
    <t>A</t>
  </si>
  <si>
    <t>Marko Jagodnik</t>
  </si>
  <si>
    <t>B</t>
  </si>
  <si>
    <t>Mitja PETRIČ</t>
  </si>
  <si>
    <t>QAP POSTOJNA</t>
  </si>
  <si>
    <t>C</t>
  </si>
  <si>
    <t>Nejc Čimžar Žuran</t>
  </si>
  <si>
    <t>Termoplasti Plama Ilirska Bistrica</t>
  </si>
  <si>
    <t>Viljem Mizgur</t>
  </si>
  <si>
    <t>Erik Kandare</t>
  </si>
  <si>
    <t>BK Mengeš Rakoll</t>
  </si>
  <si>
    <t>Simon Mahne</t>
  </si>
  <si>
    <t>BŠD Jadran Izola</t>
  </si>
  <si>
    <t>Jure Fabjan</t>
  </si>
  <si>
    <t>Hrast Kobjeglava</t>
  </si>
  <si>
    <t>Igor Istenič</t>
  </si>
  <si>
    <t>Damijan Kandare</t>
  </si>
  <si>
    <t>Primož Markočič</t>
  </si>
  <si>
    <t>BK Hrast</t>
  </si>
  <si>
    <t>MARTIN BLATNIK</t>
  </si>
  <si>
    <t>MARJETICA KOPER</t>
  </si>
  <si>
    <t>Blaž Morato</t>
  </si>
  <si>
    <t>Franci Turk</t>
  </si>
  <si>
    <t>BK Sava</t>
  </si>
  <si>
    <t>SKUPINE — VPIS IZIDOV</t>
  </si>
  <si>
    <t>Vpisuj samo rezultate (rumeno). Zmagovalec, poraženec in napredovanje se izračunajo sami.</t>
  </si>
  <si>
    <t>SKUPINA A</t>
  </si>
  <si>
    <t>Sestava</t>
  </si>
  <si>
    <t>A1</t>
  </si>
  <si>
    <t>A2</t>
  </si>
  <si>
    <t>A3</t>
  </si>
  <si>
    <t>A4</t>
  </si>
  <si>
    <t>Tekma</t>
  </si>
  <si>
    <t>Rez.</t>
  </si>
  <si>
    <t>Zmagovalec</t>
  </si>
  <si>
    <t>Poraženec</t>
  </si>
  <si>
    <t>2. tekma — zmagovalca</t>
  </si>
  <si>
    <t>2. tekma — poraženca</t>
  </si>
  <si>
    <t>1. v skupini</t>
  </si>
  <si>
    <t>2. v skupini</t>
  </si>
  <si>
    <t>Izpade</t>
  </si>
  <si>
    <t>SKUPINA B</t>
  </si>
  <si>
    <t>B1</t>
  </si>
  <si>
    <t>B2</t>
  </si>
  <si>
    <t>B3</t>
  </si>
  <si>
    <t>B4</t>
  </si>
  <si>
    <t>SKUPINA C</t>
  </si>
  <si>
    <t>C1</t>
  </si>
  <si>
    <t>C2</t>
  </si>
  <si>
    <t>C3</t>
  </si>
  <si>
    <t>C4</t>
  </si>
  <si>
    <t>SKUPINA D</t>
  </si>
  <si>
    <t>D1</t>
  </si>
  <si>
    <t>D2</t>
  </si>
  <si>
    <t>D3</t>
  </si>
  <si>
    <t>D4</t>
  </si>
  <si>
    <t>IZLOČILNI DEL — SAMODEJNO KRIŽANJE</t>
  </si>
  <si>
    <t>Pari četrtfinala se sestavijo sami iz rezultatov skupin: A1–D2, B1–C2, C1–B2, D1–A2. Vpisuj samo izide (rumeno).</t>
  </si>
  <si>
    <t>ČETRTFINALE</t>
  </si>
  <si>
    <t>Četrtfinale 1</t>
  </si>
  <si>
    <t>Četrtfinale 2</t>
  </si>
  <si>
    <t>Četrtfinale 3</t>
  </si>
  <si>
    <t>Četrtfinale 4</t>
  </si>
  <si>
    <t>POLFINALE</t>
  </si>
  <si>
    <t>Polfinale 1</t>
  </si>
  <si>
    <t>Polfinale 2</t>
  </si>
  <si>
    <t>FINALE IN TEKMA ZA 3. MESTO</t>
  </si>
  <si>
    <t>Finale</t>
  </si>
  <si>
    <t>Za 3. mesto</t>
  </si>
  <si>
    <t>KONČNI VRSTNI RED</t>
  </si>
  <si>
    <t>Mesto</t>
  </si>
  <si>
    <t>1. mesto</t>
  </si>
  <si>
    <t>2. mesto</t>
  </si>
  <si>
    <t>3. mesto</t>
  </si>
  <si>
    <t>4. mesto</t>
  </si>
  <si>
    <t>5.–8. mesto</t>
  </si>
  <si>
    <t>Igralci, ki so izpadli v skupinah, zasedejo mesta 9.–16.</t>
  </si>
  <si>
    <t>ČASOVNICA</t>
  </si>
  <si>
    <t>Državno prvenstvo posamezno — člani 2026 · 13. 9. 2026 · balinišče Straža</t>
  </si>
  <si>
    <t>Ura</t>
  </si>
  <si>
    <t>Program</t>
  </si>
  <si>
    <t>8.30</t>
  </si>
  <si>
    <t>8.50</t>
  </si>
  <si>
    <t>Ogrevanje za 1. tekme</t>
  </si>
  <si>
    <t>9.00</t>
  </si>
  <si>
    <t>1. tekma po skupinah</t>
  </si>
  <si>
    <t>10.15</t>
  </si>
  <si>
    <t>2. tekma po skupinah</t>
  </si>
  <si>
    <t>11.30</t>
  </si>
  <si>
    <t>12.30 – 13.45</t>
  </si>
  <si>
    <t>Kosilo</t>
  </si>
  <si>
    <t>13.50</t>
  </si>
  <si>
    <t>Ogrevanje pred četrtfinalom</t>
  </si>
  <si>
    <t>14.00</t>
  </si>
  <si>
    <t>Četrtfinale</t>
  </si>
  <si>
    <t>15.30</t>
  </si>
  <si>
    <t>Polfinale</t>
  </si>
  <si>
    <t>17.00</t>
  </si>
  <si>
    <t>Finale in tekma za 3. mesto</t>
  </si>
  <si>
    <t>18.30</t>
  </si>
  <si>
    <t>Podelitev priznanj</t>
  </si>
  <si>
    <t>TRAJANJE TEKEM IN OGREVANJE</t>
  </si>
  <si>
    <t>•</t>
  </si>
  <si>
    <t>V skupinah se igra 60 minut, od četrtfinala naprej 75 minut.</t>
  </si>
  <si>
    <t>Ogrevanje pred prvo tekmo in pred četrtfinalom traja 10 minut; pred naslednjimi tekmami 2× gor in dol.</t>
  </si>
  <si>
    <t>x</t>
  </si>
  <si>
    <t>Zbor igralcev na balinišču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</si>
</sst>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8"/>
      <color rgb="FF1F6B3B"/>
      <name val="Calibri"/>
      <family val="2"/>
    </font>
    <font>
      <sz val="11"/>
      <color rgb="FF555555"/>
      <name val="Calibri"/>
      <family val="2"/>
    </font>
    <font>
      <b/>
      <sz val="11"/>
      <name val="Calibri"/>
      <family val="2"/>
    </font>
    <font>
      <b/>
      <sz val="12"/>
      <color rgb="FF1F6B3B"/>
      <name val="Calibri"/>
      <family val="2"/>
    </font>
    <font>
      <b/>
      <sz val="16"/>
      <color rgb="FF1F6B3B"/>
      <name val="Calibri"/>
      <family val="2"/>
    </font>
    <font>
      <sz val="10"/>
      <color rgb="FF555555"/>
      <name val="Calibri"/>
      <family val="2"/>
    </font>
    <font>
      <b/>
      <sz val="11"/>
      <color rgb="FFFFFFFF"/>
      <name val="Calibri"/>
      <family val="2"/>
    </font>
    <font>
      <b/>
      <sz val="13"/>
      <color rgb="FF1F6B3B"/>
      <name val="Calibri"/>
      <family val="2"/>
    </font>
    <font>
      <sz val="9"/>
      <color rgb="FF666666"/>
      <name val="Calibri"/>
      <family val="2"/>
    </font>
    <font>
      <sz val="9"/>
      <color rgb="FF88888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1F6B3B"/>
      </patternFill>
    </fill>
    <fill>
      <patternFill patternType="solid">
        <fgColor rgb="FFF2F2F2"/>
      </patternFill>
    </fill>
    <fill>
      <patternFill patternType="solid">
        <fgColor rgb="FFFFF6CC"/>
      </patternFill>
    </fill>
    <fill>
      <patternFill patternType="solid">
        <fgColor rgb="FFE8F1EA"/>
      </patternFill>
    </fill>
  </fills>
  <borders count="4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vertical="top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0" borderId="0" xfId="0" applyFont="1"/>
    <xf numFmtId="0" fontId="3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0" fillId="0" borderId="2" xfId="0" applyBorder="1"/>
    <xf numFmtId="0" fontId="10" fillId="0" borderId="1" xfId="0" applyFont="1" applyBorder="1" applyAlignment="1">
      <alignment horizontal="left" vertical="center"/>
    </xf>
    <xf numFmtId="0" fontId="8" fillId="0" borderId="0" xfId="0" applyFont="1"/>
    <xf numFmtId="0" fontId="0" fillId="0" borderId="0" xfId="0"/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0" borderId="3" xfId="0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C19"/>
  <sheetViews>
    <sheetView showGridLines="0" topLeftCell="A9" workbookViewId="0">
      <selection activeCell="C29" sqref="C29"/>
    </sheetView>
  </sheetViews>
  <sheetFormatPr baseColWidth="10" defaultColWidth="8.83203125" defaultRowHeight="15" x14ac:dyDescent="0.2"/>
  <cols>
    <col min="1" max="1" width="2" customWidth="1"/>
    <col min="2" max="2" width="26" customWidth="1"/>
    <col min="3" max="3" width="88" customWidth="1"/>
  </cols>
  <sheetData>
    <row r="2" spans="2:3" ht="24" x14ac:dyDescent="0.3">
      <c r="B2" s="1" t="s">
        <v>0</v>
      </c>
    </row>
    <row r="3" spans="2:3" x14ac:dyDescent="0.2">
      <c r="B3" s="2" t="s">
        <v>1</v>
      </c>
    </row>
    <row r="5" spans="2:3" x14ac:dyDescent="0.2">
      <c r="B5" s="3"/>
      <c r="C5" s="4"/>
    </row>
    <row r="6" spans="2:3" ht="16" x14ac:dyDescent="0.2">
      <c r="B6" s="5" t="s">
        <v>2</v>
      </c>
    </row>
    <row r="7" spans="2:3" ht="16" x14ac:dyDescent="0.2">
      <c r="B7" s="3" t="s">
        <v>3</v>
      </c>
      <c r="C7" s="4" t="s">
        <v>4</v>
      </c>
    </row>
    <row r="8" spans="2:3" ht="16" x14ac:dyDescent="0.2">
      <c r="B8" s="3" t="s">
        <v>5</v>
      </c>
      <c r="C8" s="4" t="s">
        <v>6</v>
      </c>
    </row>
    <row r="9" spans="2:3" ht="16" x14ac:dyDescent="0.2">
      <c r="B9" s="3" t="s">
        <v>7</v>
      </c>
      <c r="C9" s="4" t="s">
        <v>8</v>
      </c>
    </row>
    <row r="10" spans="2:3" x14ac:dyDescent="0.2">
      <c r="B10" s="3"/>
      <c r="C10" s="4"/>
    </row>
    <row r="11" spans="2:3" ht="16" x14ac:dyDescent="0.2">
      <c r="B11" s="5" t="s">
        <v>9</v>
      </c>
    </row>
    <row r="12" spans="2:3" ht="16" x14ac:dyDescent="0.2">
      <c r="B12" s="3" t="s">
        <v>10</v>
      </c>
      <c r="C12" s="4" t="s">
        <v>11</v>
      </c>
    </row>
    <row r="13" spans="2:3" ht="16" x14ac:dyDescent="0.2">
      <c r="B13" s="3" t="s">
        <v>12</v>
      </c>
      <c r="C13" s="4" t="s">
        <v>13</v>
      </c>
    </row>
    <row r="14" spans="2:3" ht="16" x14ac:dyDescent="0.2">
      <c r="B14" s="3" t="s">
        <v>14</v>
      </c>
      <c r="C14" s="4" t="s">
        <v>15</v>
      </c>
    </row>
    <row r="15" spans="2:3" ht="16" x14ac:dyDescent="0.2">
      <c r="B15" s="3"/>
      <c r="C15" s="4" t="s">
        <v>16</v>
      </c>
    </row>
    <row r="16" spans="2:3" x14ac:dyDescent="0.2">
      <c r="B16" s="3"/>
      <c r="C16" s="4"/>
    </row>
    <row r="17" spans="2:3" ht="16" x14ac:dyDescent="0.2">
      <c r="B17" s="5" t="s">
        <v>17</v>
      </c>
    </row>
    <row r="18" spans="2:3" ht="16" x14ac:dyDescent="0.2">
      <c r="B18" s="3"/>
      <c r="C18" s="4" t="s">
        <v>18</v>
      </c>
    </row>
    <row r="19" spans="2:3" ht="16" x14ac:dyDescent="0.2">
      <c r="B19" s="3"/>
      <c r="C19" s="4" t="s">
        <v>19</v>
      </c>
    </row>
  </sheetData>
  <pageMargins left="0.75" right="0.75" top="1" bottom="1" header="0.5" footer="0.5"/>
  <pageSetup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H21"/>
  <sheetViews>
    <sheetView showGridLines="0" workbookViewId="0">
      <pane xSplit="1" ySplit="5" topLeftCell="B9" activePane="bottomRight" state="frozen"/>
      <selection pane="topRight"/>
      <selection pane="bottomLeft"/>
      <selection pane="bottomRight" activeCell="H22" sqref="H22"/>
    </sheetView>
  </sheetViews>
  <sheetFormatPr baseColWidth="10" defaultColWidth="8.83203125" defaultRowHeight="15" x14ac:dyDescent="0.2"/>
  <cols>
    <col min="1" max="1" width="2" customWidth="1"/>
    <col min="2" max="2" width="6" customWidth="1"/>
    <col min="3" max="3" width="26" customWidth="1"/>
    <col min="4" max="4" width="34" customWidth="1"/>
    <col min="5" max="5" width="9" customWidth="1"/>
    <col min="6" max="6" width="10" customWidth="1"/>
    <col min="7" max="7" width="12" customWidth="1"/>
    <col min="8" max="8" width="9" customWidth="1"/>
  </cols>
  <sheetData>
    <row r="2" spans="2:8" ht="21" x14ac:dyDescent="0.25">
      <c r="B2" s="6" t="s">
        <v>20</v>
      </c>
    </row>
    <row r="3" spans="2:8" x14ac:dyDescent="0.2">
      <c r="B3" s="7" t="s">
        <v>21</v>
      </c>
    </row>
    <row r="5" spans="2:8" x14ac:dyDescent="0.2">
      <c r="B5" s="8" t="s">
        <v>22</v>
      </c>
      <c r="C5" s="8" t="s">
        <v>23</v>
      </c>
      <c r="D5" s="8" t="s">
        <v>24</v>
      </c>
      <c r="E5" s="8" t="s">
        <v>25</v>
      </c>
      <c r="F5" s="8" t="s">
        <v>26</v>
      </c>
      <c r="G5" s="8" t="s">
        <v>27</v>
      </c>
      <c r="H5" s="8" t="s">
        <v>28</v>
      </c>
    </row>
    <row r="6" spans="2:8" x14ac:dyDescent="0.2">
      <c r="B6" s="9">
        <v>1</v>
      </c>
      <c r="C6" s="10" t="s">
        <v>29</v>
      </c>
      <c r="D6" s="10" t="s">
        <v>30</v>
      </c>
      <c r="E6" s="11">
        <v>107.78</v>
      </c>
      <c r="F6" s="9" t="s">
        <v>31</v>
      </c>
      <c r="G6" s="9">
        <v>1</v>
      </c>
      <c r="H6" s="12" t="str">
        <f t="shared" ref="H6:H21" si="0">F6&amp;G6</f>
        <v>D1</v>
      </c>
    </row>
    <row r="7" spans="2:8" x14ac:dyDescent="0.2">
      <c r="B7" s="9">
        <v>2</v>
      </c>
      <c r="C7" s="10" t="s">
        <v>32</v>
      </c>
      <c r="D7" s="10" t="s">
        <v>33</v>
      </c>
      <c r="E7" s="11">
        <v>66.91</v>
      </c>
      <c r="F7" s="9" t="s">
        <v>34</v>
      </c>
      <c r="G7" s="9">
        <v>1</v>
      </c>
      <c r="H7" s="12" t="str">
        <f t="shared" si="0"/>
        <v>A1</v>
      </c>
    </row>
    <row r="8" spans="2:8" x14ac:dyDescent="0.2">
      <c r="B8" s="9">
        <v>3</v>
      </c>
      <c r="C8" s="10" t="s">
        <v>35</v>
      </c>
      <c r="D8" s="10" t="s">
        <v>30</v>
      </c>
      <c r="E8" s="11">
        <v>50.87</v>
      </c>
      <c r="F8" s="9" t="s">
        <v>36</v>
      </c>
      <c r="G8" s="9">
        <v>1</v>
      </c>
      <c r="H8" s="12" t="str">
        <f t="shared" si="0"/>
        <v>B1</v>
      </c>
    </row>
    <row r="9" spans="2:8" x14ac:dyDescent="0.2">
      <c r="B9" s="9">
        <v>4</v>
      </c>
      <c r="C9" s="10" t="s">
        <v>37</v>
      </c>
      <c r="D9" s="10" t="s">
        <v>38</v>
      </c>
      <c r="E9" s="11">
        <v>44.17</v>
      </c>
      <c r="F9" s="9" t="s">
        <v>39</v>
      </c>
      <c r="G9" s="9">
        <v>3</v>
      </c>
      <c r="H9" s="12" t="str">
        <f t="shared" si="0"/>
        <v>C3</v>
      </c>
    </row>
    <row r="10" spans="2:8" x14ac:dyDescent="0.2">
      <c r="B10" s="9">
        <v>5</v>
      </c>
      <c r="C10" s="10" t="s">
        <v>40</v>
      </c>
      <c r="D10" s="10" t="s">
        <v>41</v>
      </c>
      <c r="E10" s="11">
        <v>32.479999999999997</v>
      </c>
      <c r="F10" s="9" t="s">
        <v>34</v>
      </c>
      <c r="G10" s="9">
        <v>4</v>
      </c>
      <c r="H10" s="12" t="str">
        <f t="shared" si="0"/>
        <v>A4</v>
      </c>
    </row>
    <row r="11" spans="2:8" x14ac:dyDescent="0.2">
      <c r="B11" s="9">
        <v>6</v>
      </c>
      <c r="C11" s="10" t="s">
        <v>42</v>
      </c>
      <c r="D11" s="10" t="s">
        <v>30</v>
      </c>
      <c r="E11" s="11">
        <v>28.27</v>
      </c>
      <c r="F11" s="9" t="s">
        <v>39</v>
      </c>
      <c r="G11" s="9">
        <v>2</v>
      </c>
      <c r="H11" s="12" t="str">
        <f t="shared" si="0"/>
        <v>C2</v>
      </c>
    </row>
    <row r="12" spans="2:8" x14ac:dyDescent="0.2">
      <c r="B12" s="9">
        <v>7</v>
      </c>
      <c r="C12" s="10" t="s">
        <v>43</v>
      </c>
      <c r="D12" s="10" t="s">
        <v>44</v>
      </c>
      <c r="E12" s="11">
        <v>26.54</v>
      </c>
      <c r="F12" s="9" t="s">
        <v>31</v>
      </c>
      <c r="G12" s="9">
        <v>4</v>
      </c>
      <c r="H12" s="12" t="str">
        <f t="shared" si="0"/>
        <v>D4</v>
      </c>
    </row>
    <row r="13" spans="2:8" x14ac:dyDescent="0.2">
      <c r="B13" s="9">
        <v>8</v>
      </c>
      <c r="C13" s="10" t="s">
        <v>45</v>
      </c>
      <c r="D13" s="10" t="s">
        <v>46</v>
      </c>
      <c r="E13" s="11">
        <v>26.1</v>
      </c>
      <c r="F13" s="9" t="s">
        <v>36</v>
      </c>
      <c r="G13" s="9">
        <v>4</v>
      </c>
      <c r="H13" s="12" t="str">
        <f t="shared" si="0"/>
        <v>B4</v>
      </c>
    </row>
    <row r="14" spans="2:8" x14ac:dyDescent="0.2">
      <c r="B14" s="9">
        <v>9</v>
      </c>
      <c r="C14" s="10" t="s">
        <v>47</v>
      </c>
      <c r="D14" s="10" t="s">
        <v>48</v>
      </c>
      <c r="E14" s="11">
        <v>23.14</v>
      </c>
      <c r="F14" s="9" t="s">
        <v>39</v>
      </c>
      <c r="G14" s="9">
        <v>4</v>
      </c>
      <c r="H14" s="12" t="str">
        <f t="shared" si="0"/>
        <v>C4</v>
      </c>
    </row>
    <row r="15" spans="2:8" x14ac:dyDescent="0.2">
      <c r="B15" s="9">
        <v>10</v>
      </c>
      <c r="C15" s="10" t="s">
        <v>49</v>
      </c>
      <c r="D15" s="10" t="s">
        <v>30</v>
      </c>
      <c r="E15" s="11">
        <v>21.15</v>
      </c>
      <c r="F15" s="9" t="s">
        <v>34</v>
      </c>
      <c r="G15" s="9">
        <v>2</v>
      </c>
      <c r="H15" s="12" t="str">
        <f t="shared" si="0"/>
        <v>A2</v>
      </c>
    </row>
    <row r="16" spans="2:8" x14ac:dyDescent="0.2">
      <c r="B16" s="9">
        <v>11</v>
      </c>
      <c r="C16" s="10" t="s">
        <v>50</v>
      </c>
      <c r="D16" s="10" t="s">
        <v>44</v>
      </c>
      <c r="E16" s="11">
        <v>21.01</v>
      </c>
      <c r="F16" s="9" t="s">
        <v>36</v>
      </c>
      <c r="G16" s="9">
        <v>3</v>
      </c>
      <c r="H16" s="12" t="str">
        <f t="shared" si="0"/>
        <v>B3</v>
      </c>
    </row>
    <row r="17" spans="2:8" x14ac:dyDescent="0.2">
      <c r="B17" s="9">
        <v>12</v>
      </c>
      <c r="C17" s="10" t="s">
        <v>51</v>
      </c>
      <c r="D17" s="10" t="s">
        <v>52</v>
      </c>
      <c r="E17" s="11">
        <v>20.100000000000001</v>
      </c>
      <c r="F17" s="9" t="s">
        <v>31</v>
      </c>
      <c r="G17" s="9">
        <v>3</v>
      </c>
      <c r="H17" s="12" t="str">
        <f t="shared" si="0"/>
        <v>D3</v>
      </c>
    </row>
    <row r="18" spans="2:8" x14ac:dyDescent="0.2">
      <c r="B18" s="9">
        <v>13</v>
      </c>
      <c r="C18" s="10" t="s">
        <v>53</v>
      </c>
      <c r="D18" s="10" t="s">
        <v>54</v>
      </c>
      <c r="E18" s="11">
        <v>8.41</v>
      </c>
      <c r="F18" s="9" t="s">
        <v>31</v>
      </c>
      <c r="G18" s="9">
        <v>2</v>
      </c>
      <c r="H18" s="12" t="str">
        <f t="shared" si="0"/>
        <v>D2</v>
      </c>
    </row>
    <row r="19" spans="2:8" x14ac:dyDescent="0.2">
      <c r="B19" s="9">
        <v>14</v>
      </c>
      <c r="C19" s="10" t="s">
        <v>55</v>
      </c>
      <c r="D19" s="10" t="s">
        <v>52</v>
      </c>
      <c r="E19" s="11">
        <v>2.5</v>
      </c>
      <c r="F19" s="9" t="s">
        <v>36</v>
      </c>
      <c r="G19" s="9">
        <v>2</v>
      </c>
      <c r="H19" s="12" t="str">
        <f t="shared" si="0"/>
        <v>B2</v>
      </c>
    </row>
    <row r="20" spans="2:8" x14ac:dyDescent="0.2">
      <c r="B20" s="9">
        <v>15</v>
      </c>
      <c r="C20" s="10" t="s">
        <v>56</v>
      </c>
      <c r="D20" s="10" t="s">
        <v>57</v>
      </c>
      <c r="E20" s="11">
        <v>1.41</v>
      </c>
      <c r="F20" s="9" t="s">
        <v>34</v>
      </c>
      <c r="G20" s="9">
        <v>3</v>
      </c>
      <c r="H20" s="12" t="str">
        <f t="shared" si="0"/>
        <v>A3</v>
      </c>
    </row>
    <row r="21" spans="2:8" x14ac:dyDescent="0.2">
      <c r="B21" s="9"/>
      <c r="C21" s="10"/>
      <c r="D21" s="10"/>
      <c r="E21" s="11"/>
      <c r="F21" s="9"/>
      <c r="G21" s="9"/>
      <c r="H21" s="12"/>
    </row>
  </sheetData>
  <pageMargins left="0.75" right="0.75" top="1" bottom="1" header="0.5" footer="0.5"/>
  <pageSetup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H74"/>
  <sheetViews>
    <sheetView showGridLines="0" topLeftCell="A51" workbookViewId="0">
      <selection activeCell="D71" sqref="D71"/>
    </sheetView>
  </sheetViews>
  <sheetFormatPr baseColWidth="10" defaultColWidth="8.83203125" defaultRowHeight="15" x14ac:dyDescent="0.2"/>
  <cols>
    <col min="1" max="1" width="2" customWidth="1"/>
    <col min="2" max="2" width="22" customWidth="1"/>
    <col min="3" max="3" width="28" customWidth="1"/>
    <col min="4" max="5" width="7" customWidth="1"/>
    <col min="6" max="6" width="28" customWidth="1"/>
    <col min="7" max="8" width="26" customWidth="1"/>
  </cols>
  <sheetData>
    <row r="2" spans="2:8" ht="21" x14ac:dyDescent="0.25">
      <c r="B2" s="6" t="s">
        <v>58</v>
      </c>
    </row>
    <row r="3" spans="2:8" x14ac:dyDescent="0.2">
      <c r="B3" s="7" t="s">
        <v>59</v>
      </c>
    </row>
    <row r="5" spans="2:8" ht="17" x14ac:dyDescent="0.2">
      <c r="B5" s="26" t="s">
        <v>60</v>
      </c>
      <c r="C5" s="27"/>
      <c r="D5" s="27"/>
      <c r="E5" s="27"/>
      <c r="F5" s="27"/>
      <c r="G5" s="27"/>
      <c r="H5" s="27"/>
    </row>
    <row r="6" spans="2:8" x14ac:dyDescent="0.2">
      <c r="B6" s="3" t="s">
        <v>61</v>
      </c>
    </row>
    <row r="7" spans="2:8" x14ac:dyDescent="0.2">
      <c r="B7" s="14" t="s">
        <v>62</v>
      </c>
      <c r="C7" s="10" t="str">
        <f>IFERROR(INDEX(Nastopajoči!$C$6:$C$21,MATCH("A1",Nastopajoči!$H$6:$H$21,0)),"")</f>
        <v>KLEMEN SOSIČ</v>
      </c>
      <c r="D7" s="23" t="str">
        <f>IFERROR(INDEX(Nastopajoči!$D$6:$D$21,MATCH("A1",Nastopajoči!$H$6:$H$21,0)),"")</f>
        <v>SKALA</v>
      </c>
      <c r="E7" s="24"/>
    </row>
    <row r="8" spans="2:8" x14ac:dyDescent="0.2">
      <c r="B8" s="14" t="s">
        <v>63</v>
      </c>
      <c r="C8" s="10" t="str">
        <f>IFERROR(INDEX(Nastopajoči!$C$6:$C$21,MATCH("A2",Nastopajoči!$H$6:$H$21,0)),"")</f>
        <v>Igor Istenič</v>
      </c>
      <c r="D8" s="23" t="str">
        <f>IFERROR(INDEX(Nastopajoči!$D$6:$D$21,MATCH("A2",Nastopajoči!$H$6:$H$21,0)),"")</f>
        <v>Ilirska Bistrica</v>
      </c>
      <c r="E8" s="24"/>
    </row>
    <row r="9" spans="2:8" x14ac:dyDescent="0.2">
      <c r="B9" s="14" t="s">
        <v>64</v>
      </c>
      <c r="C9" s="10" t="str">
        <f>IFERROR(INDEX(Nastopajoči!$C$6:$C$21,MATCH("A3",Nastopajoči!$H$6:$H$21,0)),"")</f>
        <v>Franci Turk</v>
      </c>
      <c r="D9" s="23" t="str">
        <f>IFERROR(INDEX(Nastopajoči!$D$6:$D$21,MATCH("A3",Nastopajoči!$H$6:$H$21,0)),"")</f>
        <v>BK Sava</v>
      </c>
      <c r="E9" s="24"/>
    </row>
    <row r="10" spans="2:8" x14ac:dyDescent="0.2">
      <c r="B10" s="14" t="s">
        <v>65</v>
      </c>
      <c r="C10" s="10" t="str">
        <f>IFERROR(INDEX(Nastopajoči!$C$6:$C$21,MATCH("A4",Nastopajoči!$H$6:$H$21,0)),"")</f>
        <v>Nejc Čimžar Žuran</v>
      </c>
      <c r="D10" s="23" t="str">
        <f>IFERROR(INDEX(Nastopajoči!$D$6:$D$21,MATCH("A4",Nastopajoči!$H$6:$H$21,0)),"")</f>
        <v>Termoplasti Plama Ilirska Bistrica</v>
      </c>
      <c r="E10" s="24"/>
    </row>
    <row r="12" spans="2:8" x14ac:dyDescent="0.2">
      <c r="B12" s="8" t="s">
        <v>66</v>
      </c>
      <c r="C12" s="8" t="s">
        <v>23</v>
      </c>
      <c r="D12" s="8" t="s">
        <v>67</v>
      </c>
      <c r="E12" s="8" t="s">
        <v>67</v>
      </c>
      <c r="F12" s="8" t="s">
        <v>23</v>
      </c>
      <c r="G12" s="8" t="s">
        <v>68</v>
      </c>
      <c r="H12" s="8" t="s">
        <v>69</v>
      </c>
    </row>
    <row r="13" spans="2:8" x14ac:dyDescent="0.2">
      <c r="B13" s="14" t="s">
        <v>10</v>
      </c>
      <c r="C13" s="10" t="str">
        <f>C7</f>
        <v>KLEMEN SOSIČ</v>
      </c>
      <c r="D13" s="15"/>
      <c r="E13" s="15"/>
      <c r="F13" s="10" t="str">
        <f>C10</f>
        <v>Nejc Čimžar Žuran</v>
      </c>
      <c r="G13" s="10" t="str">
        <f>IF(OR(D13="",E13=""),"",IF(D13&gt;E13,C13,IF(E13&gt;D13,F13,"")))</f>
        <v/>
      </c>
      <c r="H13" s="10" t="str">
        <f>IF(OR(D13="",E13=""),"",IF(D13&gt;E13,F13,IF(E13&gt;D13,C13,"")))</f>
        <v/>
      </c>
    </row>
    <row r="14" spans="2:8" x14ac:dyDescent="0.2">
      <c r="B14" s="14" t="s">
        <v>10</v>
      </c>
      <c r="C14" s="10" t="str">
        <f>C8</f>
        <v>Igor Istenič</v>
      </c>
      <c r="D14" s="15"/>
      <c r="E14" s="15"/>
      <c r="F14" s="10" t="str">
        <f>C9</f>
        <v>Franci Turk</v>
      </c>
      <c r="G14" s="10" t="str">
        <f>IF(OR(D14="",E14=""),"",IF(D14&gt;E14,C14,IF(E14&gt;D14,F14,"")))</f>
        <v/>
      </c>
      <c r="H14" s="10" t="str">
        <f>IF(OR(D14="",E14=""),"",IF(D14&gt;E14,F14,IF(E14&gt;D14,C14,"")))</f>
        <v/>
      </c>
    </row>
    <row r="15" spans="2:8" x14ac:dyDescent="0.2">
      <c r="B15" s="14" t="s">
        <v>70</v>
      </c>
      <c r="C15" s="10" t="str">
        <f>G13</f>
        <v/>
      </c>
      <c r="D15" s="15"/>
      <c r="E15" s="15"/>
      <c r="F15" s="10" t="str">
        <f>G14</f>
        <v/>
      </c>
      <c r="G15" s="10" t="str">
        <f>IF(OR(D15="",E15=""),"",IF(D15&gt;E15,C15,IF(E15&gt;D15,F15,"")))</f>
        <v/>
      </c>
      <c r="H15" s="10" t="str">
        <f>IF(OR(D15="",E15=""),"",IF(D15&gt;E15,F15,IF(E15&gt;D15,C15,"")))</f>
        <v/>
      </c>
    </row>
    <row r="16" spans="2:8" x14ac:dyDescent="0.2">
      <c r="B16" s="14" t="s">
        <v>71</v>
      </c>
      <c r="C16" s="10" t="str">
        <f>H13</f>
        <v/>
      </c>
      <c r="D16" s="15"/>
      <c r="E16" s="15"/>
      <c r="F16" s="10" t="str">
        <f>H14</f>
        <v/>
      </c>
      <c r="G16" s="10" t="str">
        <f>IF(OR(D16="",E16=""),"",IF(D16&gt;E16,C16,IF(E16&gt;D16,F16,"")))</f>
        <v/>
      </c>
      <c r="H16" s="10" t="str">
        <f>IF(OR(D16="",E16=""),"",IF(D16&gt;E16,F16,IF(E16&gt;D16,C16,"")))</f>
        <v/>
      </c>
    </row>
    <row r="17" spans="2:8" x14ac:dyDescent="0.2">
      <c r="B17" s="14" t="s">
        <v>14</v>
      </c>
      <c r="C17" s="10" t="str">
        <f>H15</f>
        <v/>
      </c>
      <c r="D17" s="15"/>
      <c r="E17" s="15"/>
      <c r="F17" s="10" t="str">
        <f>G16</f>
        <v/>
      </c>
      <c r="G17" s="10" t="str">
        <f>IF(OR(D17="",E17=""),"",IF(D17&gt;E17,C17,IF(E17&gt;D17,F17,"")))</f>
        <v/>
      </c>
      <c r="H17" s="10" t="str">
        <f>IF(OR(D17="",E17=""),"",IF(D17&gt;E17,F17,IF(E17&gt;D17,C17,"")))</f>
        <v/>
      </c>
    </row>
    <row r="18" spans="2:8" x14ac:dyDescent="0.2">
      <c r="B18" s="16" t="s">
        <v>72</v>
      </c>
      <c r="C18" s="28" t="str">
        <f>G15</f>
        <v/>
      </c>
      <c r="D18" s="24"/>
    </row>
    <row r="19" spans="2:8" x14ac:dyDescent="0.2">
      <c r="B19" s="16" t="s">
        <v>73</v>
      </c>
      <c r="C19" s="28" t="str">
        <f>G17</f>
        <v/>
      </c>
      <c r="D19" s="24"/>
    </row>
    <row r="20" spans="2:8" x14ac:dyDescent="0.2">
      <c r="B20" s="17" t="s">
        <v>74</v>
      </c>
      <c r="C20" s="25" t="str">
        <f>H16&amp;IF(H16="","", " in ")&amp;H17</f>
        <v/>
      </c>
      <c r="D20" s="24"/>
    </row>
    <row r="23" spans="2:8" ht="17" x14ac:dyDescent="0.2">
      <c r="B23" s="26" t="s">
        <v>75</v>
      </c>
      <c r="C23" s="27"/>
      <c r="D23" s="27"/>
      <c r="E23" s="27"/>
      <c r="F23" s="27"/>
      <c r="G23" s="27"/>
      <c r="H23" s="27"/>
    </row>
    <row r="24" spans="2:8" x14ac:dyDescent="0.2">
      <c r="B24" s="3" t="s">
        <v>61</v>
      </c>
    </row>
    <row r="25" spans="2:8" x14ac:dyDescent="0.2">
      <c r="B25" s="14" t="s">
        <v>76</v>
      </c>
      <c r="C25" s="10" t="str">
        <f>IFERROR(INDEX(Nastopajoči!$C$6:$C$21,MATCH("B1",Nastopajoči!$H$6:$H$21,0)),"")</f>
        <v>Marko Jagodnik</v>
      </c>
      <c r="D25" s="23" t="str">
        <f>IFERROR(INDEX(Nastopajoči!$D$6:$D$21,MATCH("B1",Nastopajoči!$H$6:$H$21,0)),"")</f>
        <v>Ilirska Bistrica</v>
      </c>
      <c r="E25" s="24"/>
    </row>
    <row r="26" spans="2:8" x14ac:dyDescent="0.2">
      <c r="B26" s="14" t="s">
        <v>77</v>
      </c>
      <c r="C26" s="10" t="str">
        <f>IFERROR(INDEX(Nastopajoči!$C$6:$C$21,MATCH("B2",Nastopajoči!$H$6:$H$21,0)),"")</f>
        <v>Blaž Morato</v>
      </c>
      <c r="D26" s="23" t="str">
        <f>IFERROR(INDEX(Nastopajoči!$D$6:$D$21,MATCH("B2",Nastopajoči!$H$6:$H$21,0)),"")</f>
        <v>BK Hrast</v>
      </c>
      <c r="E26" s="24"/>
    </row>
    <row r="27" spans="2:8" x14ac:dyDescent="0.2">
      <c r="B27" s="14" t="s">
        <v>78</v>
      </c>
      <c r="C27" s="10" t="str">
        <f>IFERROR(INDEX(Nastopajoči!$C$6:$C$21,MATCH("B3",Nastopajoči!$H$6:$H$21,0)),"")</f>
        <v>Damijan Kandare</v>
      </c>
      <c r="D27" s="23" t="str">
        <f>IFERROR(INDEX(Nastopajoči!$D$6:$D$21,MATCH("B3",Nastopajoči!$H$6:$H$21,0)),"")</f>
        <v>BK Mengeš Rakoll</v>
      </c>
      <c r="E27" s="24"/>
    </row>
    <row r="28" spans="2:8" x14ac:dyDescent="0.2">
      <c r="B28" s="14" t="s">
        <v>79</v>
      </c>
      <c r="C28" s="10" t="str">
        <f>IFERROR(INDEX(Nastopajoči!$C$6:$C$21,MATCH("B4",Nastopajoči!$H$6:$H$21,0)),"")</f>
        <v>Simon Mahne</v>
      </c>
      <c r="D28" s="23" t="str">
        <f>IFERROR(INDEX(Nastopajoči!$D$6:$D$21,MATCH("B4",Nastopajoči!$H$6:$H$21,0)),"")</f>
        <v>BŠD Jadran Izola</v>
      </c>
      <c r="E28" s="24"/>
    </row>
    <row r="30" spans="2:8" x14ac:dyDescent="0.2">
      <c r="B30" s="8" t="s">
        <v>66</v>
      </c>
      <c r="C30" s="8" t="s">
        <v>23</v>
      </c>
      <c r="D30" s="8" t="s">
        <v>67</v>
      </c>
      <c r="E30" s="8" t="s">
        <v>67</v>
      </c>
      <c r="F30" s="8" t="s">
        <v>23</v>
      </c>
      <c r="G30" s="8" t="s">
        <v>68</v>
      </c>
      <c r="H30" s="8" t="s">
        <v>69</v>
      </c>
    </row>
    <row r="31" spans="2:8" x14ac:dyDescent="0.2">
      <c r="B31" s="14" t="s">
        <v>10</v>
      </c>
      <c r="C31" s="10" t="str">
        <f>C25</f>
        <v>Marko Jagodnik</v>
      </c>
      <c r="D31" s="15"/>
      <c r="E31" s="15"/>
      <c r="F31" s="10" t="str">
        <f>C28</f>
        <v>Simon Mahne</v>
      </c>
      <c r="G31" s="10" t="str">
        <f>IF(OR(D31="",E31=""),"",IF(D31&gt;E31,C31,IF(E31&gt;D31,F31,"")))</f>
        <v/>
      </c>
      <c r="H31" s="10" t="str">
        <f>IF(OR(D31="",E31=""),"",IF(D31&gt;E31,F31,IF(E31&gt;D31,C31,"")))</f>
        <v/>
      </c>
    </row>
    <row r="32" spans="2:8" x14ac:dyDescent="0.2">
      <c r="B32" s="14" t="s">
        <v>10</v>
      </c>
      <c r="C32" s="10" t="str">
        <f>C26</f>
        <v>Blaž Morato</v>
      </c>
      <c r="D32" s="15"/>
      <c r="E32" s="15"/>
      <c r="F32" s="10" t="str">
        <f>C27</f>
        <v>Damijan Kandare</v>
      </c>
      <c r="G32" s="10" t="str">
        <f>IF(OR(D32="",E32=""),"",IF(D32&gt;E32,C32,IF(E32&gt;D32,F32,"")))</f>
        <v/>
      </c>
      <c r="H32" s="10" t="str">
        <f>IF(OR(D32="",E32=""),"",IF(D32&gt;E32,F32,IF(E32&gt;D32,C32,"")))</f>
        <v/>
      </c>
    </row>
    <row r="33" spans="2:8" x14ac:dyDescent="0.2">
      <c r="B33" s="14" t="s">
        <v>70</v>
      </c>
      <c r="C33" s="10" t="str">
        <f>G31</f>
        <v/>
      </c>
      <c r="D33" s="15"/>
      <c r="E33" s="15"/>
      <c r="F33" s="10" t="str">
        <f>G32</f>
        <v/>
      </c>
      <c r="G33" s="10" t="str">
        <f>IF(OR(D33="",E33=""),"",IF(D33&gt;E33,C33,IF(E33&gt;D33,F33,"")))</f>
        <v/>
      </c>
      <c r="H33" s="10" t="str">
        <f>IF(OR(D33="",E33=""),"",IF(D33&gt;E33,F33,IF(E33&gt;D33,C33,"")))</f>
        <v/>
      </c>
    </row>
    <row r="34" spans="2:8" x14ac:dyDescent="0.2">
      <c r="B34" s="14" t="s">
        <v>71</v>
      </c>
      <c r="C34" s="10" t="str">
        <f>H31</f>
        <v/>
      </c>
      <c r="D34" s="15"/>
      <c r="E34" s="15"/>
      <c r="F34" s="10" t="str">
        <f>H32</f>
        <v/>
      </c>
      <c r="G34" s="10" t="str">
        <f>IF(OR(D34="",E34=""),"",IF(D34&gt;E34,C34,IF(E34&gt;D34,F34,"")))</f>
        <v/>
      </c>
      <c r="H34" s="10" t="str">
        <f>IF(OR(D34="",E34=""),"",IF(D34&gt;E34,F34,IF(E34&gt;D34,C34,"")))</f>
        <v/>
      </c>
    </row>
    <row r="35" spans="2:8" x14ac:dyDescent="0.2">
      <c r="B35" s="14" t="s">
        <v>14</v>
      </c>
      <c r="C35" s="10" t="str">
        <f>H33</f>
        <v/>
      </c>
      <c r="D35" s="15"/>
      <c r="E35" s="15"/>
      <c r="F35" s="10" t="str">
        <f>G34</f>
        <v/>
      </c>
      <c r="G35" s="10" t="str">
        <f>IF(OR(D35="",E35=""),"",IF(D35&gt;E35,C35,IF(E35&gt;D35,F35,"")))</f>
        <v/>
      </c>
      <c r="H35" s="10" t="str">
        <f>IF(OR(D35="",E35=""),"",IF(D35&gt;E35,F35,IF(E35&gt;D35,C35,"")))</f>
        <v/>
      </c>
    </row>
    <row r="36" spans="2:8" x14ac:dyDescent="0.2">
      <c r="B36" s="16" t="s">
        <v>72</v>
      </c>
      <c r="C36" s="28" t="str">
        <f>G33</f>
        <v/>
      </c>
      <c r="D36" s="24"/>
    </row>
    <row r="37" spans="2:8" x14ac:dyDescent="0.2">
      <c r="B37" s="16" t="s">
        <v>73</v>
      </c>
      <c r="C37" s="28" t="str">
        <f>G35</f>
        <v/>
      </c>
      <c r="D37" s="24"/>
    </row>
    <row r="38" spans="2:8" x14ac:dyDescent="0.2">
      <c r="B38" s="17" t="s">
        <v>74</v>
      </c>
      <c r="C38" s="25" t="str">
        <f>H34&amp;IF(H34="","", " in ")&amp;H35</f>
        <v/>
      </c>
      <c r="D38" s="24"/>
    </row>
    <row r="41" spans="2:8" ht="17" x14ac:dyDescent="0.2">
      <c r="B41" s="26" t="s">
        <v>80</v>
      </c>
      <c r="C41" s="27"/>
      <c r="D41" s="27"/>
      <c r="E41" s="27"/>
      <c r="F41" s="27"/>
      <c r="G41" s="27"/>
      <c r="H41" s="27"/>
    </row>
    <row r="42" spans="2:8" x14ac:dyDescent="0.2">
      <c r="B42" s="3" t="s">
        <v>61</v>
      </c>
    </row>
    <row r="43" spans="2:8" x14ac:dyDescent="0.2">
      <c r="B43" s="14" t="s">
        <v>81</v>
      </c>
      <c r="C43" s="10" t="s">
        <v>139</v>
      </c>
      <c r="D43" s="23"/>
      <c r="E43" s="24"/>
    </row>
    <row r="44" spans="2:8" x14ac:dyDescent="0.2">
      <c r="B44" s="14" t="s">
        <v>82</v>
      </c>
      <c r="C44" s="10" t="str">
        <f>IFERROR(INDEX(Nastopajoči!$C$6:$C$21,MATCH("C2",Nastopajoči!$H$6:$H$21,0)),"")</f>
        <v>Viljem Mizgur</v>
      </c>
      <c r="D44" s="23" t="str">
        <f>IFERROR(INDEX(Nastopajoči!$D$6:$D$21,MATCH("C2",Nastopajoči!$H$6:$H$21,0)),"")</f>
        <v>Ilirska Bistrica</v>
      </c>
      <c r="E44" s="24"/>
    </row>
    <row r="45" spans="2:8" x14ac:dyDescent="0.2">
      <c r="B45" s="14" t="s">
        <v>83</v>
      </c>
      <c r="C45" s="10" t="str">
        <f>IFERROR(INDEX(Nastopajoči!$C$6:$C$21,MATCH("C3",Nastopajoči!$H$6:$H$21,0)),"")</f>
        <v>Mitja PETRIČ</v>
      </c>
      <c r="D45" s="23" t="str">
        <f>IFERROR(INDEX(Nastopajoči!$D$6:$D$21,MATCH("C3",Nastopajoči!$H$6:$H$21,0)),"")</f>
        <v>QAP POSTOJNA</v>
      </c>
      <c r="E45" s="24"/>
    </row>
    <row r="46" spans="2:8" x14ac:dyDescent="0.2">
      <c r="B46" s="14" t="s">
        <v>84</v>
      </c>
      <c r="C46" s="10" t="str">
        <f>IFERROR(INDEX(Nastopajoči!$C$6:$C$21,MATCH("C4",Nastopajoči!$H$6:$H$21,0)),"")</f>
        <v>Jure Fabjan</v>
      </c>
      <c r="D46" s="23" t="str">
        <f>IFERROR(INDEX(Nastopajoči!$D$6:$D$21,MATCH("C4",Nastopajoči!$H$6:$H$21,0)),"")</f>
        <v>Hrast Kobjeglava</v>
      </c>
      <c r="E46" s="24"/>
    </row>
    <row r="48" spans="2:8" x14ac:dyDescent="0.2">
      <c r="B48" s="8" t="s">
        <v>66</v>
      </c>
      <c r="C48" s="8" t="s">
        <v>23</v>
      </c>
      <c r="D48" s="8" t="s">
        <v>67</v>
      </c>
      <c r="E48" s="8" t="s">
        <v>67</v>
      </c>
      <c r="F48" s="8" t="s">
        <v>23</v>
      </c>
      <c r="G48" s="8" t="s">
        <v>68</v>
      </c>
      <c r="H48" s="8" t="s">
        <v>69</v>
      </c>
    </row>
    <row r="49" spans="2:8" x14ac:dyDescent="0.2">
      <c r="B49" s="14" t="s">
        <v>10</v>
      </c>
      <c r="C49" s="10" t="str">
        <f>C43</f>
        <v>x</v>
      </c>
      <c r="D49" s="15">
        <v>0</v>
      </c>
      <c r="E49" s="15">
        <v>6</v>
      </c>
      <c r="F49" s="10" t="str">
        <f>C46</f>
        <v>Jure Fabjan</v>
      </c>
      <c r="G49" s="10" t="str">
        <f>IF(OR(D49="",E49=""),"",IF(D49&gt;E49,C49,IF(E49&gt;D49,F49,"")))</f>
        <v>Jure Fabjan</v>
      </c>
      <c r="H49" s="10" t="str">
        <f>IF(OR(D49="",E49=""),"",IF(D49&gt;E49,F49,IF(E49&gt;D49,C49,"")))</f>
        <v>x</v>
      </c>
    </row>
    <row r="50" spans="2:8" x14ac:dyDescent="0.2">
      <c r="B50" s="14" t="s">
        <v>10</v>
      </c>
      <c r="C50" s="10" t="str">
        <f>C44</f>
        <v>Viljem Mizgur</v>
      </c>
      <c r="D50" s="15"/>
      <c r="E50" s="15"/>
      <c r="F50" s="10" t="str">
        <f>C45</f>
        <v>Mitja PETRIČ</v>
      </c>
      <c r="G50" s="10" t="str">
        <f>IF(OR(D50="",E50=""),"",IF(D50&gt;E50,C50,IF(E50&gt;D50,F50,"")))</f>
        <v/>
      </c>
      <c r="H50" s="10" t="str">
        <f>IF(OR(D50="",E50=""),"",IF(D50&gt;E50,F50,IF(E50&gt;D50,C50,"")))</f>
        <v/>
      </c>
    </row>
    <row r="51" spans="2:8" x14ac:dyDescent="0.2">
      <c r="B51" s="14" t="s">
        <v>70</v>
      </c>
      <c r="C51" s="10" t="str">
        <f>G49</f>
        <v>Jure Fabjan</v>
      </c>
      <c r="D51" s="15"/>
      <c r="E51" s="15"/>
      <c r="F51" s="10" t="str">
        <f>G50</f>
        <v/>
      </c>
      <c r="G51" s="10" t="str">
        <f>IF(OR(D51="",E51=""),"",IF(D51&gt;E51,C51,IF(E51&gt;D51,F51,"")))</f>
        <v/>
      </c>
      <c r="H51" s="10" t="str">
        <f>IF(OR(D51="",E51=""),"",IF(D51&gt;E51,F51,IF(E51&gt;D51,C51,"")))</f>
        <v/>
      </c>
    </row>
    <row r="52" spans="2:8" x14ac:dyDescent="0.2">
      <c r="B52" s="14" t="s">
        <v>71</v>
      </c>
      <c r="C52" s="10" t="str">
        <f>H49</f>
        <v>x</v>
      </c>
      <c r="D52" s="15">
        <v>0</v>
      </c>
      <c r="E52" s="15">
        <v>6</v>
      </c>
      <c r="F52" s="10" t="str">
        <f>H50</f>
        <v/>
      </c>
      <c r="G52" s="10" t="str">
        <f>IF(OR(D52="",E52=""),"",IF(D52&gt;E52,C52,IF(E52&gt;D52,F52,"")))</f>
        <v/>
      </c>
      <c r="H52" s="10" t="str">
        <f>IF(OR(D52="",E52=""),"",IF(D52&gt;E52,F52,IF(E52&gt;D52,C52,"")))</f>
        <v>x</v>
      </c>
    </row>
    <row r="53" spans="2:8" x14ac:dyDescent="0.2">
      <c r="B53" s="14" t="s">
        <v>14</v>
      </c>
      <c r="C53" s="10" t="str">
        <f>H51</f>
        <v/>
      </c>
      <c r="D53" s="15"/>
      <c r="E53" s="15"/>
      <c r="F53" s="10" t="str">
        <f>G52</f>
        <v/>
      </c>
      <c r="G53" s="10" t="str">
        <f>IF(OR(D53="",E53=""),"",IF(D53&gt;E53,C53,IF(E53&gt;D53,F53,"")))</f>
        <v/>
      </c>
      <c r="H53" s="10" t="str">
        <f>IF(OR(D53="",E53=""),"",IF(D53&gt;E53,F53,IF(E53&gt;D53,C53,"")))</f>
        <v/>
      </c>
    </row>
    <row r="54" spans="2:8" x14ac:dyDescent="0.2">
      <c r="B54" s="16" t="s">
        <v>72</v>
      </c>
      <c r="C54" s="28" t="str">
        <f>G51</f>
        <v/>
      </c>
      <c r="D54" s="24"/>
    </row>
    <row r="55" spans="2:8" x14ac:dyDescent="0.2">
      <c r="B55" s="16" t="s">
        <v>73</v>
      </c>
      <c r="C55" s="28" t="str">
        <f>G53</f>
        <v/>
      </c>
      <c r="D55" s="24"/>
    </row>
    <row r="56" spans="2:8" x14ac:dyDescent="0.2">
      <c r="B56" s="17" t="s">
        <v>74</v>
      </c>
      <c r="C56" s="25" t="str">
        <f>H52&amp;IF(H52="","", " in ")&amp;H53</f>
        <v xml:space="preserve">x in </v>
      </c>
      <c r="D56" s="24"/>
    </row>
    <row r="59" spans="2:8" ht="17" x14ac:dyDescent="0.2">
      <c r="B59" s="26" t="s">
        <v>85</v>
      </c>
      <c r="C59" s="27"/>
      <c r="D59" s="27"/>
      <c r="E59" s="27"/>
      <c r="F59" s="27"/>
      <c r="G59" s="27"/>
      <c r="H59" s="27"/>
    </row>
    <row r="60" spans="2:8" x14ac:dyDescent="0.2">
      <c r="B60" s="3" t="s">
        <v>61</v>
      </c>
    </row>
    <row r="61" spans="2:8" x14ac:dyDescent="0.2">
      <c r="B61" s="14" t="s">
        <v>86</v>
      </c>
      <c r="C61" s="10" t="str">
        <f>IFERROR(INDEX(Nastopajoči!$C$6:$C$21,MATCH("D1",Nastopajoči!$H$6:$H$21,0)),"")</f>
        <v>Sandi Žuran</v>
      </c>
      <c r="D61" s="23" t="str">
        <f>IFERROR(INDEX(Nastopajoči!$D$6:$D$21,MATCH("D1",Nastopajoči!$H$6:$H$21,0)),"")</f>
        <v>Ilirska Bistrica</v>
      </c>
      <c r="E61" s="24"/>
    </row>
    <row r="62" spans="2:8" x14ac:dyDescent="0.2">
      <c r="B62" s="14" t="s">
        <v>87</v>
      </c>
      <c r="C62" s="10" t="str">
        <f>IFERROR(INDEX(Nastopajoči!$C$6:$C$21,MATCH("D2",Nastopajoči!$H$6:$H$21,0)),"")</f>
        <v>MARTIN BLATNIK</v>
      </c>
      <c r="D62" s="23" t="str">
        <f>IFERROR(INDEX(Nastopajoči!$D$6:$D$21,MATCH("D2",Nastopajoči!$H$6:$H$21,0)),"")</f>
        <v>MARJETICA KOPER</v>
      </c>
      <c r="E62" s="24"/>
    </row>
    <row r="63" spans="2:8" x14ac:dyDescent="0.2">
      <c r="B63" s="14" t="s">
        <v>88</v>
      </c>
      <c r="C63" s="10" t="str">
        <f>IFERROR(INDEX(Nastopajoči!$C$6:$C$21,MATCH("D3",Nastopajoči!$H$6:$H$21,0)),"")</f>
        <v>Primož Markočič</v>
      </c>
      <c r="D63" s="23" t="str">
        <f>IFERROR(INDEX(Nastopajoči!$D$6:$D$21,MATCH("D3",Nastopajoči!$H$6:$H$21,0)),"")</f>
        <v>BK Hrast</v>
      </c>
      <c r="E63" s="24"/>
    </row>
    <row r="64" spans="2:8" x14ac:dyDescent="0.2">
      <c r="B64" s="14" t="s">
        <v>89</v>
      </c>
      <c r="C64" s="10" t="str">
        <f>IFERROR(INDEX(Nastopajoči!$C$6:$C$21,MATCH("D4",Nastopajoči!$H$6:$H$21,0)),"")</f>
        <v>Erik Kandare</v>
      </c>
      <c r="D64" s="23" t="str">
        <f>IFERROR(INDEX(Nastopajoči!$D$6:$D$21,MATCH("D4",Nastopajoči!$H$6:$H$21,0)),"")</f>
        <v>BK Mengeš Rakoll</v>
      </c>
      <c r="E64" s="24"/>
    </row>
    <row r="66" spans="2:8" x14ac:dyDescent="0.2">
      <c r="B66" s="8" t="s">
        <v>66</v>
      </c>
      <c r="C66" s="8" t="s">
        <v>23</v>
      </c>
      <c r="D66" s="8" t="s">
        <v>67</v>
      </c>
      <c r="E66" s="8" t="s">
        <v>67</v>
      </c>
      <c r="F66" s="8" t="s">
        <v>23</v>
      </c>
      <c r="G66" s="8" t="s">
        <v>68</v>
      </c>
      <c r="H66" s="8" t="s">
        <v>69</v>
      </c>
    </row>
    <row r="67" spans="2:8" x14ac:dyDescent="0.2">
      <c r="B67" s="14" t="s">
        <v>10</v>
      </c>
      <c r="C67" s="10" t="str">
        <f>C61</f>
        <v>Sandi Žuran</v>
      </c>
      <c r="D67" s="15"/>
      <c r="E67" s="15"/>
      <c r="F67" s="10" t="str">
        <f>C64</f>
        <v>Erik Kandare</v>
      </c>
      <c r="G67" s="10" t="str">
        <f>IF(OR(D67="",E67=""),"",IF(D67&gt;E67,C67,IF(E67&gt;D67,F67,"")))</f>
        <v/>
      </c>
      <c r="H67" s="10" t="str">
        <f>IF(OR(D67="",E67=""),"",IF(D67&gt;E67,F67,IF(E67&gt;D67,C67,"")))</f>
        <v/>
      </c>
    </row>
    <row r="68" spans="2:8" x14ac:dyDescent="0.2">
      <c r="B68" s="14" t="s">
        <v>10</v>
      </c>
      <c r="C68" s="10" t="str">
        <f>C62</f>
        <v>MARTIN BLATNIK</v>
      </c>
      <c r="D68" s="15"/>
      <c r="E68" s="15"/>
      <c r="F68" s="10" t="str">
        <f>C63</f>
        <v>Primož Markočič</v>
      </c>
      <c r="G68" s="10" t="str">
        <f>IF(OR(D68="",E68=""),"",IF(D68&gt;E68,C68,IF(E68&gt;D68,F68,"")))</f>
        <v/>
      </c>
      <c r="H68" s="10" t="str">
        <f>IF(OR(D68="",E68=""),"",IF(D68&gt;E68,F68,IF(E68&gt;D68,C68,"")))</f>
        <v/>
      </c>
    </row>
    <row r="69" spans="2:8" x14ac:dyDescent="0.2">
      <c r="B69" s="14" t="s">
        <v>70</v>
      </c>
      <c r="C69" s="10" t="str">
        <f>G67</f>
        <v/>
      </c>
      <c r="D69" s="15"/>
      <c r="E69" s="15"/>
      <c r="F69" s="10" t="str">
        <f>G68</f>
        <v/>
      </c>
      <c r="G69" s="10" t="str">
        <f>IF(OR(D69="",E69=""),"",IF(D69&gt;E69,C69,IF(E69&gt;D69,F69,"")))</f>
        <v/>
      </c>
      <c r="H69" s="10" t="str">
        <f>IF(OR(D69="",E69=""),"",IF(D69&gt;E69,F69,IF(E69&gt;D69,C69,"")))</f>
        <v/>
      </c>
    </row>
    <row r="70" spans="2:8" x14ac:dyDescent="0.2">
      <c r="B70" s="14" t="s">
        <v>71</v>
      </c>
      <c r="C70" s="10" t="str">
        <f>H67</f>
        <v/>
      </c>
      <c r="D70" s="15"/>
      <c r="E70" s="15"/>
      <c r="F70" s="10" t="str">
        <f>H68</f>
        <v/>
      </c>
      <c r="G70" s="10" t="str">
        <f>IF(OR(D70="",E70=""),"",IF(D70&gt;E70,C70,IF(E70&gt;D70,F70,"")))</f>
        <v/>
      </c>
      <c r="H70" s="10" t="str">
        <f>IF(OR(D70="",E70=""),"",IF(D70&gt;E70,F70,IF(E70&gt;D70,C70,"")))</f>
        <v/>
      </c>
    </row>
    <row r="71" spans="2:8" x14ac:dyDescent="0.2">
      <c r="B71" s="14" t="s">
        <v>14</v>
      </c>
      <c r="C71" s="10" t="str">
        <f>H69</f>
        <v/>
      </c>
      <c r="D71" s="15"/>
      <c r="E71" s="15"/>
      <c r="F71" s="10" t="str">
        <f>G70</f>
        <v/>
      </c>
      <c r="G71" s="10" t="str">
        <f>IF(OR(D71="",E71=""),"",IF(D71&gt;E71,C71,IF(E71&gt;D71,F71,"")))</f>
        <v/>
      </c>
      <c r="H71" s="10" t="str">
        <f>IF(OR(D71="",E71=""),"",IF(D71&gt;E71,F71,IF(E71&gt;D71,C71,"")))</f>
        <v/>
      </c>
    </row>
    <row r="72" spans="2:8" x14ac:dyDescent="0.2">
      <c r="B72" s="16" t="s">
        <v>72</v>
      </c>
      <c r="C72" s="28" t="str">
        <f>G69</f>
        <v/>
      </c>
      <c r="D72" s="24"/>
    </row>
    <row r="73" spans="2:8" x14ac:dyDescent="0.2">
      <c r="B73" s="16" t="s">
        <v>73</v>
      </c>
      <c r="C73" s="28" t="str">
        <f>G71</f>
        <v/>
      </c>
      <c r="D73" s="24"/>
    </row>
    <row r="74" spans="2:8" x14ac:dyDescent="0.2">
      <c r="B74" s="17" t="s">
        <v>74</v>
      </c>
      <c r="C74" s="25" t="str">
        <f>H70&amp;IF(H70="","", " in ")&amp;H71</f>
        <v/>
      </c>
      <c r="D74" s="24"/>
    </row>
  </sheetData>
  <mergeCells count="32">
    <mergeCell ref="D8:E8"/>
    <mergeCell ref="D25:E25"/>
    <mergeCell ref="C38:D38"/>
    <mergeCell ref="D64:E64"/>
    <mergeCell ref="C72:D72"/>
    <mergeCell ref="C19:D19"/>
    <mergeCell ref="C37:D37"/>
    <mergeCell ref="C18:D18"/>
    <mergeCell ref="D26:E26"/>
    <mergeCell ref="D44:E44"/>
    <mergeCell ref="D43:E43"/>
    <mergeCell ref="C36:D36"/>
    <mergeCell ref="D28:E28"/>
    <mergeCell ref="D62:E62"/>
    <mergeCell ref="D9:E9"/>
    <mergeCell ref="B23:H23"/>
    <mergeCell ref="D10:E10"/>
    <mergeCell ref="D63:E63"/>
    <mergeCell ref="D46:E46"/>
    <mergeCell ref="C74:D74"/>
    <mergeCell ref="B5:H5"/>
    <mergeCell ref="D45:E45"/>
    <mergeCell ref="C73:D73"/>
    <mergeCell ref="C20:D20"/>
    <mergeCell ref="B41:H41"/>
    <mergeCell ref="C54:D54"/>
    <mergeCell ref="D27:E27"/>
    <mergeCell ref="C55:D55"/>
    <mergeCell ref="D61:E61"/>
    <mergeCell ref="B59:H59"/>
    <mergeCell ref="C56:D56"/>
    <mergeCell ref="D7:E7"/>
  </mergeCells>
  <pageMargins left="0.75" right="0.75" top="1" bottom="1" header="0.5" footer="0.5"/>
  <pageSetup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H33"/>
  <sheetViews>
    <sheetView showGridLines="0" workbookViewId="0"/>
  </sheetViews>
  <sheetFormatPr baseColWidth="10" defaultColWidth="8.83203125" defaultRowHeight="15" x14ac:dyDescent="0.2"/>
  <cols>
    <col min="1" max="1" width="2" customWidth="1"/>
    <col min="2" max="2" width="16" customWidth="1"/>
    <col min="3" max="3" width="28" customWidth="1"/>
    <col min="4" max="5" width="7" customWidth="1"/>
    <col min="6" max="6" width="28" customWidth="1"/>
    <col min="7" max="8" width="26" customWidth="1"/>
  </cols>
  <sheetData>
    <row r="2" spans="2:8" ht="21" x14ac:dyDescent="0.25">
      <c r="B2" s="6" t="s">
        <v>90</v>
      </c>
    </row>
    <row r="3" spans="2:8" x14ac:dyDescent="0.2">
      <c r="B3" s="7" t="s">
        <v>91</v>
      </c>
    </row>
    <row r="5" spans="2:8" ht="17" x14ac:dyDescent="0.2">
      <c r="B5" s="13" t="s">
        <v>92</v>
      </c>
    </row>
    <row r="6" spans="2:8" x14ac:dyDescent="0.2">
      <c r="B6" s="8" t="s">
        <v>66</v>
      </c>
      <c r="C6" s="8" t="s">
        <v>23</v>
      </c>
      <c r="D6" s="8" t="s">
        <v>67</v>
      </c>
      <c r="E6" s="8" t="s">
        <v>67</v>
      </c>
      <c r="F6" s="8" t="s">
        <v>23</v>
      </c>
      <c r="G6" s="8" t="s">
        <v>68</v>
      </c>
      <c r="H6" s="8" t="s">
        <v>69</v>
      </c>
    </row>
    <row r="7" spans="2:8" x14ac:dyDescent="0.2">
      <c r="B7" s="14" t="s">
        <v>93</v>
      </c>
      <c r="C7" s="10" t="str">
        <f>Skupine!$C$18</f>
        <v/>
      </c>
      <c r="D7" s="15"/>
      <c r="E7" s="15"/>
      <c r="F7" s="10" t="str">
        <f>Skupine!$C$73</f>
        <v/>
      </c>
      <c r="G7" s="10" t="str">
        <f>IF(OR(D7="",E7=""),"",IF(D7&gt;E7,C7,IF(E7&gt;D7,F7,"")))</f>
        <v/>
      </c>
      <c r="H7" s="10" t="str">
        <f>IF(OR(D7="",E7=""),"",IF(D7&gt;E7,F7,IF(E7&gt;D7,C7,"")))</f>
        <v/>
      </c>
    </row>
    <row r="8" spans="2:8" x14ac:dyDescent="0.2">
      <c r="B8" s="14" t="s">
        <v>94</v>
      </c>
      <c r="C8" s="10" t="str">
        <f>Skupine!$C$36</f>
        <v/>
      </c>
      <c r="D8" s="15"/>
      <c r="E8" s="15"/>
      <c r="F8" s="10" t="str">
        <f>Skupine!$C$55</f>
        <v/>
      </c>
      <c r="G8" s="10" t="str">
        <f>IF(OR(D8="",E8=""),"",IF(D8&gt;E8,C8,IF(E8&gt;D8,F8,"")))</f>
        <v/>
      </c>
      <c r="H8" s="10" t="str">
        <f>IF(OR(D8="",E8=""),"",IF(D8&gt;E8,F8,IF(E8&gt;D8,C8,"")))</f>
        <v/>
      </c>
    </row>
    <row r="9" spans="2:8" x14ac:dyDescent="0.2">
      <c r="B9" s="14" t="s">
        <v>95</v>
      </c>
      <c r="C9" s="10" t="str">
        <f>Skupine!$C$54</f>
        <v/>
      </c>
      <c r="D9" s="15"/>
      <c r="E9" s="15"/>
      <c r="F9" s="10" t="str">
        <f>Skupine!$C$37</f>
        <v/>
      </c>
      <c r="G9" s="10" t="str">
        <f>IF(OR(D9="",E9=""),"",IF(D9&gt;E9,C9,IF(E9&gt;D9,F9,"")))</f>
        <v/>
      </c>
      <c r="H9" s="10" t="str">
        <f>IF(OR(D9="",E9=""),"",IF(D9&gt;E9,F9,IF(E9&gt;D9,C9,"")))</f>
        <v/>
      </c>
    </row>
    <row r="10" spans="2:8" x14ac:dyDescent="0.2">
      <c r="B10" s="14" t="s">
        <v>96</v>
      </c>
      <c r="C10" s="10" t="str">
        <f>Skupine!$C$72</f>
        <v/>
      </c>
      <c r="D10" s="15"/>
      <c r="E10" s="15"/>
      <c r="F10" s="10" t="str">
        <f>Skupine!$C$19</f>
        <v/>
      </c>
      <c r="G10" s="10" t="str">
        <f>IF(OR(D10="",E10=""),"",IF(D10&gt;E10,C10,IF(E10&gt;D10,F10,"")))</f>
        <v/>
      </c>
      <c r="H10" s="10" t="str">
        <f>IF(OR(D10="",E10=""),"",IF(D10&gt;E10,F10,IF(E10&gt;D10,C10,"")))</f>
        <v/>
      </c>
    </row>
    <row r="13" spans="2:8" ht="17" x14ac:dyDescent="0.2">
      <c r="B13" s="13" t="s">
        <v>97</v>
      </c>
    </row>
    <row r="14" spans="2:8" x14ac:dyDescent="0.2">
      <c r="B14" s="8" t="s">
        <v>66</v>
      </c>
      <c r="C14" s="8" t="s">
        <v>23</v>
      </c>
      <c r="D14" s="8" t="s">
        <v>67</v>
      </c>
      <c r="E14" s="8" t="s">
        <v>67</v>
      </c>
      <c r="F14" s="8" t="s">
        <v>23</v>
      </c>
      <c r="G14" s="8" t="s">
        <v>68</v>
      </c>
      <c r="H14" s="8" t="s">
        <v>69</v>
      </c>
    </row>
    <row r="15" spans="2:8" x14ac:dyDescent="0.2">
      <c r="B15" s="14" t="s">
        <v>98</v>
      </c>
      <c r="C15" s="10" t="str">
        <f>G7</f>
        <v/>
      </c>
      <c r="D15" s="15"/>
      <c r="E15" s="15"/>
      <c r="F15" s="10" t="str">
        <f>G8</f>
        <v/>
      </c>
      <c r="G15" s="10" t="str">
        <f>IF(OR(D15="",E15=""),"",IF(D15&gt;E15,C15,IF(E15&gt;D15,F15,"")))</f>
        <v/>
      </c>
      <c r="H15" s="10" t="str">
        <f>IF(OR(D15="",E15=""),"",IF(D15&gt;E15,F15,IF(E15&gt;D15,C15,"")))</f>
        <v/>
      </c>
    </row>
    <row r="16" spans="2:8" x14ac:dyDescent="0.2">
      <c r="B16" s="14" t="s">
        <v>99</v>
      </c>
      <c r="C16" s="10" t="str">
        <f>G9</f>
        <v/>
      </c>
      <c r="D16" s="15"/>
      <c r="E16" s="15"/>
      <c r="F16" s="10" t="str">
        <f>G10</f>
        <v/>
      </c>
      <c r="G16" s="10" t="str">
        <f>IF(OR(D16="",E16=""),"",IF(D16&gt;E16,C16,IF(E16&gt;D16,F16,"")))</f>
        <v/>
      </c>
      <c r="H16" s="10" t="str">
        <f>IF(OR(D16="",E16=""),"",IF(D16&gt;E16,F16,IF(E16&gt;D16,C16,"")))</f>
        <v/>
      </c>
    </row>
    <row r="19" spans="2:8" ht="17" x14ac:dyDescent="0.2">
      <c r="B19" s="13" t="s">
        <v>100</v>
      </c>
    </row>
    <row r="20" spans="2:8" x14ac:dyDescent="0.2">
      <c r="B20" s="8" t="s">
        <v>66</v>
      </c>
      <c r="C20" s="8" t="s">
        <v>23</v>
      </c>
      <c r="D20" s="8" t="s">
        <v>67</v>
      </c>
      <c r="E20" s="8" t="s">
        <v>67</v>
      </c>
      <c r="F20" s="8" t="s">
        <v>23</v>
      </c>
      <c r="G20" s="8" t="s">
        <v>68</v>
      </c>
      <c r="H20" s="8" t="s">
        <v>69</v>
      </c>
    </row>
    <row r="21" spans="2:8" x14ac:dyDescent="0.2">
      <c r="B21" s="14" t="s">
        <v>101</v>
      </c>
      <c r="C21" s="10" t="str">
        <f>G15</f>
        <v/>
      </c>
      <c r="D21" s="15"/>
      <c r="E21" s="15"/>
      <c r="F21" s="10" t="str">
        <f>G16</f>
        <v/>
      </c>
      <c r="G21" s="10" t="str">
        <f>IF(OR(D21="",E21=""),"",IF(D21&gt;E21,C21,IF(E21&gt;D21,F21,"")))</f>
        <v/>
      </c>
      <c r="H21" s="10" t="str">
        <f>IF(OR(D21="",E21=""),"",IF(D21&gt;E21,F21,IF(E21&gt;D21,C21,"")))</f>
        <v/>
      </c>
    </row>
    <row r="22" spans="2:8" x14ac:dyDescent="0.2">
      <c r="B22" s="14" t="s">
        <v>102</v>
      </c>
      <c r="C22" s="10" t="str">
        <f>H15</f>
        <v/>
      </c>
      <c r="D22" s="15"/>
      <c r="E22" s="15"/>
      <c r="F22" s="10" t="str">
        <f>H16</f>
        <v/>
      </c>
      <c r="G22" s="10" t="str">
        <f>IF(OR(D22="",E22=""),"",IF(D22&gt;E22,C22,IF(E22&gt;D22,F22,"")))</f>
        <v/>
      </c>
      <c r="H22" s="10" t="str">
        <f>IF(OR(D22="",E22=""),"",IF(D22&gt;E22,F22,IF(E22&gt;D22,C22,"")))</f>
        <v/>
      </c>
    </row>
    <row r="25" spans="2:8" ht="17" x14ac:dyDescent="0.2">
      <c r="B25" s="13" t="s">
        <v>103</v>
      </c>
    </row>
    <row r="26" spans="2:8" x14ac:dyDescent="0.2">
      <c r="B26" s="8" t="s">
        <v>104</v>
      </c>
      <c r="C26" s="8" t="s">
        <v>23</v>
      </c>
    </row>
    <row r="27" spans="2:8" x14ac:dyDescent="0.2">
      <c r="B27" s="16" t="s">
        <v>105</v>
      </c>
      <c r="C27" s="29" t="str">
        <f>G21</f>
        <v/>
      </c>
      <c r="D27" s="30"/>
      <c r="E27" s="30"/>
      <c r="F27" s="30"/>
      <c r="G27" s="24"/>
    </row>
    <row r="28" spans="2:8" x14ac:dyDescent="0.2">
      <c r="B28" s="16" t="s">
        <v>106</v>
      </c>
      <c r="C28" s="29" t="str">
        <f>H21</f>
        <v/>
      </c>
      <c r="D28" s="30"/>
      <c r="E28" s="30"/>
      <c r="F28" s="30"/>
      <c r="G28" s="24"/>
    </row>
    <row r="29" spans="2:8" x14ac:dyDescent="0.2">
      <c r="B29" s="16" t="s">
        <v>107</v>
      </c>
      <c r="C29" s="29" t="str">
        <f>G22</f>
        <v/>
      </c>
      <c r="D29" s="30"/>
      <c r="E29" s="30"/>
      <c r="F29" s="30"/>
      <c r="G29" s="24"/>
    </row>
    <row r="30" spans="2:8" x14ac:dyDescent="0.2">
      <c r="B30" s="16" t="s">
        <v>108</v>
      </c>
      <c r="C30" s="29" t="str">
        <f>H22</f>
        <v/>
      </c>
      <c r="D30" s="30"/>
      <c r="E30" s="30"/>
      <c r="F30" s="30"/>
      <c r="G30" s="24"/>
    </row>
    <row r="31" spans="2:8" x14ac:dyDescent="0.2">
      <c r="B31" s="16" t="s">
        <v>109</v>
      </c>
      <c r="C31" s="29" t="str">
        <f>H7&amp;IF(H7="",""," · ")&amp;H8&amp;IF(H8="",""," · ")&amp;H9&amp;IF(H9="",""," · ")&amp;H10</f>
        <v/>
      </c>
      <c r="D31" s="30"/>
      <c r="E31" s="30"/>
      <c r="F31" s="30"/>
      <c r="G31" s="24"/>
    </row>
    <row r="33" spans="2:2" x14ac:dyDescent="0.2">
      <c r="B33" s="18" t="s">
        <v>110</v>
      </c>
    </row>
  </sheetData>
  <mergeCells count="5">
    <mergeCell ref="C29:G29"/>
    <mergeCell ref="C30:G30"/>
    <mergeCell ref="C28:G28"/>
    <mergeCell ref="C27:G27"/>
    <mergeCell ref="C31:G31"/>
  </mergeCells>
  <pageMargins left="0.75" right="0.75" top="1" bottom="1" header="0.5" footer="0.5"/>
  <pageSetup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C22"/>
  <sheetViews>
    <sheetView showGridLines="0" tabSelected="1" topLeftCell="A17" workbookViewId="0">
      <selection activeCell="C36" sqref="C36"/>
    </sheetView>
  </sheetViews>
  <sheetFormatPr baseColWidth="10" defaultColWidth="8.83203125" defaultRowHeight="15" x14ac:dyDescent="0.2"/>
  <cols>
    <col min="1" max="1" width="2" customWidth="1"/>
    <col min="2" max="2" width="18" customWidth="1"/>
    <col min="3" max="3" width="62" customWidth="1"/>
  </cols>
  <sheetData>
    <row r="2" spans="2:3" ht="21" x14ac:dyDescent="0.25">
      <c r="B2" s="6" t="s">
        <v>111</v>
      </c>
    </row>
    <row r="3" spans="2:3" x14ac:dyDescent="0.2">
      <c r="B3" s="2" t="s">
        <v>112</v>
      </c>
    </row>
    <row r="5" spans="2:3" x14ac:dyDescent="0.2">
      <c r="B5" s="8" t="s">
        <v>113</v>
      </c>
      <c r="C5" s="8" t="s">
        <v>114</v>
      </c>
    </row>
    <row r="6" spans="2:3" x14ac:dyDescent="0.2">
      <c r="B6" s="14" t="s">
        <v>115</v>
      </c>
      <c r="C6" s="10" t="s">
        <v>140</v>
      </c>
    </row>
    <row r="7" spans="2:3" x14ac:dyDescent="0.2">
      <c r="B7" s="14" t="s">
        <v>116</v>
      </c>
      <c r="C7" s="10" t="s">
        <v>117</v>
      </c>
    </row>
    <row r="8" spans="2:3" x14ac:dyDescent="0.2">
      <c r="B8" s="14" t="s">
        <v>118</v>
      </c>
      <c r="C8" s="10" t="s">
        <v>119</v>
      </c>
    </row>
    <row r="9" spans="2:3" x14ac:dyDescent="0.2">
      <c r="B9" s="14" t="s">
        <v>120</v>
      </c>
      <c r="C9" s="10" t="s">
        <v>121</v>
      </c>
    </row>
    <row r="10" spans="2:3" x14ac:dyDescent="0.2">
      <c r="B10" s="14" t="s">
        <v>122</v>
      </c>
      <c r="C10" s="10" t="s">
        <v>14</v>
      </c>
    </row>
    <row r="11" spans="2:3" x14ac:dyDescent="0.2">
      <c r="B11" s="19" t="s">
        <v>123</v>
      </c>
      <c r="C11" s="20" t="s">
        <v>124</v>
      </c>
    </row>
    <row r="12" spans="2:3" x14ac:dyDescent="0.2">
      <c r="B12" s="14" t="s">
        <v>125</v>
      </c>
      <c r="C12" s="10" t="s">
        <v>126</v>
      </c>
    </row>
    <row r="13" spans="2:3" x14ac:dyDescent="0.2">
      <c r="B13" s="14" t="s">
        <v>127</v>
      </c>
      <c r="C13" s="10" t="s">
        <v>128</v>
      </c>
    </row>
    <row r="14" spans="2:3" x14ac:dyDescent="0.2">
      <c r="B14" s="14" t="s">
        <v>129</v>
      </c>
      <c r="C14" s="10" t="s">
        <v>130</v>
      </c>
    </row>
    <row r="15" spans="2:3" x14ac:dyDescent="0.2">
      <c r="B15" s="14" t="s">
        <v>131</v>
      </c>
      <c r="C15" s="10" t="s">
        <v>132</v>
      </c>
    </row>
    <row r="16" spans="2:3" x14ac:dyDescent="0.2">
      <c r="B16" s="19" t="s">
        <v>133</v>
      </c>
      <c r="C16" s="20" t="s">
        <v>134</v>
      </c>
    </row>
    <row r="19" spans="2:3" ht="16" x14ac:dyDescent="0.2">
      <c r="B19" s="5" t="s">
        <v>135</v>
      </c>
    </row>
    <row r="20" spans="2:3" ht="20" customHeight="1" x14ac:dyDescent="0.2">
      <c r="B20" s="21" t="s">
        <v>136</v>
      </c>
      <c r="C20" s="22" t="s">
        <v>137</v>
      </c>
    </row>
    <row r="21" spans="2:3" ht="20" customHeight="1" x14ac:dyDescent="0.2">
      <c r="B21" s="21" t="s">
        <v>136</v>
      </c>
      <c r="C21" s="31" t="s">
        <v>138</v>
      </c>
    </row>
    <row r="22" spans="2:3" x14ac:dyDescent="0.2">
      <c r="C22" s="31"/>
    </row>
  </sheetData>
  <mergeCells count="1">
    <mergeCell ref="C21:C22"/>
  </mergeCells>
  <pageMargins left="0.75" right="0.75" top="1" bottom="1" header="0.5" footer="0.5"/>
  <pageSetup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Navodila</vt:lpstr>
      <vt:lpstr>Nastopajoči</vt:lpstr>
      <vt:lpstr>Skupine</vt:lpstr>
      <vt:lpstr>Grafikon</vt:lpstr>
      <vt:lpstr>Časovnica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Balinarska Zveza</cp:lastModifiedBy>
  <dcterms:created xsi:type="dcterms:W3CDTF">2026-09-10T11:01:45Z</dcterms:created>
  <dcterms:modified xsi:type="dcterms:W3CDTF">2026-09-10T14:34:18Z</dcterms:modified>
</cp:coreProperties>
</file>