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comments6.xml" ContentType="application/vnd.openxmlformats-officedocument.spreadsheetml.comments+xml"/>
  <Override PartName="/xl/comments7.xml" ContentType="application/vnd.openxmlformats-officedocument.spreadsheetml.comments+xml"/>
  <Override PartName="/xl/threadedComments/threadedComment2.xml" ContentType="application/vnd.ms-excel.threadedcomments+xml"/>
  <Override PartName="/xl/comments8.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https://ozarkswaterwatch.sharepoint.com/Shared Documents/Projects Grants/_ARKANSAS/Beaver-Water-District/StreamSmart/Data/"/>
    </mc:Choice>
  </mc:AlternateContent>
  <xr:revisionPtr revIDLastSave="0" documentId="8_{7032F577-C883-4EB1-9C15-2D0C292FC167}" xr6:coauthVersionLast="47" xr6:coauthVersionMax="47" xr10:uidLastSave="{00000000-0000-0000-0000-000000000000}"/>
  <bookViews>
    <workbookView xWindow="28680" yWindow="1695" windowWidth="29040" windowHeight="15720" tabRatio="837" firstSheet="4" activeTab="4" xr2:uid="{00000000-000D-0000-FFFF-FFFF00000000}"/>
  </bookViews>
  <sheets>
    <sheet name="read.me" sheetId="30" r:id="rId1"/>
    <sheet name="site.locations" sheetId="28" r:id="rId2"/>
    <sheet name="site.map" sheetId="33" r:id="rId3"/>
    <sheet name="index" sheetId="31" r:id="rId4"/>
    <sheet name="all.data" sheetId="1" r:id="rId5"/>
    <sheet name="holman.comparison" sheetId="32" r:id="rId6"/>
    <sheet name="QC" sheetId="26" r:id="rId7"/>
    <sheet name="102" sheetId="4" r:id="rId8"/>
    <sheet name="103" sheetId="5" r:id="rId9"/>
    <sheet name="104" sheetId="6" r:id="rId10"/>
    <sheet name="109" sheetId="27" r:id="rId11"/>
    <sheet name="110" sheetId="29" r:id="rId12"/>
    <sheet name="112" sheetId="35" r:id="rId13"/>
    <sheet name="201" sheetId="12" r:id="rId14"/>
    <sheet name="205" sheetId="14" r:id="rId15"/>
    <sheet name="210" sheetId="16" r:id="rId16"/>
    <sheet name="300" sheetId="17" r:id="rId17"/>
    <sheet name="302" sheetId="19" r:id="rId18"/>
    <sheet name="303" sheetId="20" r:id="rId19"/>
    <sheet name="304" sheetId="21" r:id="rId20"/>
    <sheet name="307" sheetId="24" r:id="rId21"/>
    <sheet name="308" sheetId="25" r:id="rId22"/>
    <sheet name="Leftover data" sheetId="2" r:id="rId23"/>
    <sheet name="101" sheetId="3" r:id="rId24"/>
    <sheet name="105" sheetId="7" r:id="rId25"/>
    <sheet name="107" sheetId="8" r:id="rId26"/>
    <sheet name="108" sheetId="9" r:id="rId27"/>
    <sheet name="111" sheetId="10" r:id="rId28"/>
    <sheet name="200" sheetId="11" r:id="rId29"/>
    <sheet name="202" sheetId="13" r:id="rId30"/>
    <sheet name="206" sheetId="15" r:id="rId31"/>
    <sheet name="301" sheetId="18" r:id="rId32"/>
    <sheet name="305" sheetId="22" r:id="rId33"/>
    <sheet name="306" sheetId="23" r:id="rId34"/>
    <sheet name="holman.graphs" sheetId="34" r:id="rId35"/>
  </sheets>
  <definedNames>
    <definedName name="_xlnm._FilterDatabase" localSheetId="9" hidden="1">'104'!#REF!</definedName>
    <definedName name="_xlnm._FilterDatabase" localSheetId="4" hidden="1">all.data!$A$1:$N$728</definedName>
    <definedName name="Chemistry_dat">all.data!$A$1:$N$495</definedName>
    <definedName name="Chemistry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32" l="1"/>
  <c r="M88" i="32"/>
  <c r="M89" i="32"/>
  <c r="J87" i="32"/>
  <c r="J88" i="32"/>
  <c r="J89" i="32"/>
  <c r="G87" i="32"/>
  <c r="G88" i="32"/>
  <c r="G89" i="32"/>
  <c r="D87" i="32"/>
  <c r="D88" i="32"/>
  <c r="D89" i="32"/>
  <c r="M41" i="32"/>
  <c r="M42" i="32"/>
  <c r="M43" i="32"/>
  <c r="J41" i="32"/>
  <c r="J42" i="32"/>
  <c r="J43" i="32"/>
  <c r="G41" i="32"/>
  <c r="G42" i="32"/>
  <c r="G43" i="32"/>
  <c r="D41" i="32"/>
  <c r="D42" i="32"/>
  <c r="D43" i="32"/>
  <c r="G40" i="32"/>
  <c r="D35" i="26"/>
  <c r="T45" i="4"/>
  <c r="T727" i="1"/>
  <c r="T713" i="1"/>
  <c r="D50" i="32"/>
  <c r="U39" i="6"/>
  <c r="T39" i="6"/>
  <c r="U42" i="5"/>
  <c r="T42" i="5"/>
  <c r="U40" i="16"/>
  <c r="T40" i="16"/>
  <c r="T43" i="12"/>
  <c r="U33" i="14"/>
  <c r="T33" i="14"/>
  <c r="U8" i="35"/>
  <c r="T8" i="35"/>
  <c r="U19" i="29"/>
  <c r="T19" i="29"/>
  <c r="U46" i="19"/>
  <c r="T46" i="19"/>
  <c r="U26" i="27"/>
  <c r="T26" i="27"/>
  <c r="U47" i="17"/>
  <c r="T47" i="17"/>
  <c r="U41" i="25"/>
  <c r="T41" i="25"/>
  <c r="U41" i="24"/>
  <c r="T41" i="24"/>
  <c r="U44" i="4"/>
  <c r="T44" i="4"/>
  <c r="U49" i="21"/>
  <c r="T49" i="21"/>
  <c r="U50" i="20"/>
  <c r="T50" i="20"/>
  <c r="T721" i="1"/>
  <c r="U721" i="1"/>
  <c r="U722" i="1"/>
  <c r="T722" i="1"/>
  <c r="T717" i="1"/>
  <c r="U714" i="1"/>
  <c r="U715" i="1"/>
  <c r="U716" i="1"/>
  <c r="U717" i="1"/>
  <c r="U718" i="1"/>
  <c r="U719" i="1"/>
  <c r="U720" i="1"/>
  <c r="U724" i="1"/>
  <c r="U725" i="1"/>
  <c r="U726" i="1"/>
  <c r="T714" i="1"/>
  <c r="T715" i="1"/>
  <c r="T716" i="1"/>
  <c r="T718" i="1"/>
  <c r="T719" i="1"/>
  <c r="T720" i="1"/>
  <c r="T723" i="1"/>
  <c r="T724" i="1"/>
  <c r="T725" i="1"/>
  <c r="T726" i="1"/>
  <c r="U713" i="1"/>
  <c r="U712" i="1"/>
  <c r="T712" i="1"/>
  <c r="M86" i="32"/>
  <c r="J86" i="32"/>
  <c r="J82" i="32"/>
  <c r="J83" i="32"/>
  <c r="G86" i="32"/>
  <c r="D86" i="32"/>
  <c r="D85" i="32"/>
  <c r="M40" i="32"/>
  <c r="J40" i="32"/>
  <c r="D40" i="32"/>
  <c r="D39" i="32"/>
  <c r="U7" i="35"/>
  <c r="U40" i="25"/>
  <c r="T40" i="25"/>
  <c r="U48" i="21"/>
  <c r="U49" i="20"/>
  <c r="T49" i="20"/>
  <c r="U39" i="16"/>
  <c r="U32" i="14"/>
  <c r="U42" i="12"/>
  <c r="U17" i="29"/>
  <c r="T17" i="29"/>
  <c r="U25" i="27"/>
  <c r="T25" i="27"/>
  <c r="U38" i="6"/>
  <c r="U41" i="5"/>
  <c r="D36" i="5"/>
  <c r="D35" i="5"/>
  <c r="U43" i="4"/>
  <c r="T43" i="4"/>
  <c r="U711" i="1"/>
  <c r="T711" i="1"/>
  <c r="U709" i="1"/>
  <c r="U708" i="1"/>
  <c r="T708" i="1"/>
  <c r="T701" i="1"/>
  <c r="U705" i="1"/>
  <c r="U704" i="1"/>
  <c r="U703" i="1"/>
  <c r="U702" i="1"/>
  <c r="T697" i="1"/>
  <c r="U701" i="1"/>
  <c r="U700" i="1"/>
  <c r="T700" i="1"/>
  <c r="U699" i="1"/>
  <c r="U698" i="1"/>
  <c r="U697" i="1"/>
  <c r="M80" i="32"/>
  <c r="M81" i="32"/>
  <c r="M82" i="32"/>
  <c r="M83" i="32"/>
  <c r="M84" i="32"/>
  <c r="M85" i="32"/>
  <c r="J80" i="32"/>
  <c r="J81" i="32"/>
  <c r="J84" i="32"/>
  <c r="J85" i="32"/>
  <c r="G80" i="32"/>
  <c r="G81" i="32"/>
  <c r="G82" i="32"/>
  <c r="G83" i="32"/>
  <c r="G84" i="32"/>
  <c r="G85" i="32"/>
  <c r="D80" i="32"/>
  <c r="D81" i="32"/>
  <c r="D82" i="32"/>
  <c r="D83" i="32"/>
  <c r="D84" i="32"/>
  <c r="M34" i="32"/>
  <c r="M35" i="32"/>
  <c r="M36" i="32"/>
  <c r="M37" i="32"/>
  <c r="M38" i="32"/>
  <c r="M39" i="32"/>
  <c r="J34" i="32"/>
  <c r="J35" i="32"/>
  <c r="J36" i="32"/>
  <c r="J37" i="32"/>
  <c r="J38" i="32"/>
  <c r="J39" i="32"/>
  <c r="G34" i="32"/>
  <c r="G35" i="32"/>
  <c r="G36" i="32"/>
  <c r="G37" i="32"/>
  <c r="G38" i="32"/>
  <c r="G39" i="32"/>
  <c r="D34" i="32"/>
  <c r="D35" i="32"/>
  <c r="D36" i="32"/>
  <c r="D37" i="32"/>
  <c r="D38" i="32"/>
  <c r="D33" i="6" l="1"/>
  <c r="D32" i="6"/>
  <c r="D31" i="6"/>
  <c r="D11" i="29"/>
  <c r="D10" i="29"/>
  <c r="D9" i="29"/>
  <c r="AB39" i="4"/>
  <c r="AA39" i="4"/>
  <c r="Z39" i="4"/>
  <c r="AC39" i="4" s="1"/>
  <c r="AD39" i="4" s="1"/>
  <c r="U39" i="4"/>
  <c r="T39" i="4"/>
  <c r="AB38" i="4"/>
  <c r="AA38" i="4"/>
  <c r="Z38" i="4"/>
  <c r="AC38" i="4" s="1"/>
  <c r="AD38" i="4" s="1"/>
  <c r="U38" i="4"/>
  <c r="T38" i="4"/>
  <c r="D38" i="4"/>
  <c r="AB37" i="4"/>
  <c r="AA37" i="4"/>
  <c r="Z37" i="4"/>
  <c r="AC37" i="4" s="1"/>
  <c r="AD37" i="4" s="1"/>
  <c r="U37" i="4"/>
  <c r="T37" i="4"/>
  <c r="D37" i="4"/>
  <c r="AB36" i="4"/>
  <c r="AA36" i="4"/>
  <c r="Z36" i="4"/>
  <c r="AC36" i="4" s="1"/>
  <c r="AD36" i="4" s="1"/>
  <c r="U36" i="4"/>
  <c r="T36" i="4"/>
  <c r="D36" i="4"/>
  <c r="AB35" i="4"/>
  <c r="AA35" i="4"/>
  <c r="Z35" i="4"/>
  <c r="AC35" i="4" s="1"/>
  <c r="AD35" i="4" s="1"/>
  <c r="U35" i="4"/>
  <c r="T35" i="4"/>
  <c r="AC34" i="4"/>
  <c r="AD34" i="4" s="1"/>
  <c r="AB34" i="4"/>
  <c r="AA34" i="4"/>
  <c r="Z34" i="4"/>
  <c r="S34" i="4"/>
  <c r="R34" i="4"/>
  <c r="U510" i="1"/>
  <c r="T510" i="1"/>
  <c r="U21" i="27"/>
  <c r="T21" i="27"/>
  <c r="U20" i="27"/>
  <c r="T20" i="27"/>
  <c r="D20" i="27"/>
  <c r="U19" i="27"/>
  <c r="T19" i="27"/>
  <c r="D19" i="27"/>
  <c r="U18" i="27"/>
  <c r="T18" i="27"/>
  <c r="D18" i="27"/>
  <c r="U17" i="27"/>
  <c r="T17" i="27"/>
  <c r="U16" i="27"/>
  <c r="T16" i="27"/>
  <c r="D35" i="16"/>
  <c r="D34" i="16"/>
  <c r="D33" i="16"/>
  <c r="D37" i="12"/>
  <c r="D36" i="12"/>
  <c r="D35" i="12"/>
  <c r="D35" i="24"/>
  <c r="D34" i="24"/>
  <c r="D33" i="24"/>
  <c r="D35" i="25"/>
  <c r="D34" i="25"/>
  <c r="D33" i="25"/>
  <c r="D27" i="14"/>
  <c r="D26" i="14"/>
  <c r="D25" i="14"/>
  <c r="D43" i="21"/>
  <c r="D42" i="21"/>
  <c r="D41" i="21"/>
  <c r="D44" i="20"/>
  <c r="D43" i="20"/>
  <c r="D42" i="20"/>
  <c r="D41" i="17"/>
  <c r="D40" i="17"/>
  <c r="D39" i="17"/>
  <c r="D33" i="5"/>
  <c r="D32" i="5"/>
  <c r="D20" i="26"/>
  <c r="D19" i="26"/>
  <c r="D602" i="1"/>
  <c r="D604" i="1"/>
  <c r="D605" i="1"/>
  <c r="D606" i="1"/>
  <c r="D607" i="1"/>
  <c r="D608" i="1"/>
  <c r="D609" i="1"/>
  <c r="D610" i="1"/>
  <c r="D611" i="1"/>
  <c r="D613" i="1"/>
  <c r="D612" i="1"/>
  <c r="D614" i="1"/>
  <c r="D615" i="1"/>
  <c r="D616" i="1"/>
  <c r="D617" i="1"/>
  <c r="D618" i="1"/>
  <c r="D619" i="1"/>
  <c r="D620" i="1"/>
  <c r="D621" i="1"/>
  <c r="D622" i="1"/>
  <c r="D623" i="1"/>
  <c r="D624" i="1"/>
  <c r="D625" i="1"/>
  <c r="D626" i="1"/>
  <c r="D627" i="1"/>
  <c r="D628" i="1"/>
  <c r="D629" i="1"/>
  <c r="D630" i="1"/>
  <c r="U572" i="1"/>
  <c r="T572" i="1"/>
  <c r="M32" i="32"/>
  <c r="M33" i="32"/>
  <c r="J32" i="32"/>
  <c r="J33" i="32"/>
  <c r="G32" i="32"/>
  <c r="G33" i="32"/>
  <c r="D32" i="32"/>
  <c r="D33" i="32"/>
  <c r="M78" i="32"/>
  <c r="M79" i="32"/>
  <c r="J78" i="32"/>
  <c r="J79" i="32"/>
  <c r="G78" i="32"/>
  <c r="G79" i="32"/>
  <c r="D78" i="32"/>
  <c r="D79" i="32"/>
  <c r="D588" i="1"/>
  <c r="D589" i="1"/>
  <c r="D590" i="1"/>
  <c r="D592" i="1"/>
  <c r="D593" i="1"/>
  <c r="D594" i="1"/>
  <c r="D595" i="1"/>
  <c r="D596" i="1"/>
  <c r="D597" i="1"/>
  <c r="D598" i="1"/>
  <c r="D599" i="1"/>
  <c r="D601" i="1"/>
  <c r="D600" i="1"/>
  <c r="D587" i="1"/>
  <c r="M77" i="32"/>
  <c r="J77" i="32"/>
  <c r="G76" i="32"/>
  <c r="G73" i="32"/>
  <c r="D77" i="32"/>
  <c r="D31" i="32"/>
  <c r="M31" i="32"/>
  <c r="J31" i="32"/>
  <c r="G31" i="32"/>
  <c r="U567" i="1"/>
  <c r="T567" i="1"/>
  <c r="U571" i="1"/>
  <c r="T571" i="1"/>
  <c r="U570" i="1"/>
  <c r="T570" i="1"/>
  <c r="Z567" i="1"/>
  <c r="AA567" i="1"/>
  <c r="AB567" i="1"/>
  <c r="Z568" i="1"/>
  <c r="AA568" i="1"/>
  <c r="AB568" i="1"/>
  <c r="U569" i="1"/>
  <c r="T569" i="1"/>
  <c r="U568" i="1"/>
  <c r="T568" i="1"/>
  <c r="S566" i="1"/>
  <c r="R566" i="1"/>
  <c r="U565" i="1"/>
  <c r="T565" i="1"/>
  <c r="S564" i="1"/>
  <c r="R564" i="1"/>
  <c r="S563" i="1"/>
  <c r="R563" i="1"/>
  <c r="U561" i="1"/>
  <c r="T561" i="1"/>
  <c r="S560" i="1"/>
  <c r="R560" i="1"/>
  <c r="U559" i="1"/>
  <c r="T559" i="1"/>
  <c r="S558" i="1"/>
  <c r="R558" i="1"/>
  <c r="Z558" i="1"/>
  <c r="AA558" i="1"/>
  <c r="AB558" i="1"/>
  <c r="Z559" i="1"/>
  <c r="AA559" i="1"/>
  <c r="AB559" i="1"/>
  <c r="Z560" i="1"/>
  <c r="AA560" i="1"/>
  <c r="AB560" i="1"/>
  <c r="Z561" i="1"/>
  <c r="AA561" i="1"/>
  <c r="AB561" i="1"/>
  <c r="Z562" i="1"/>
  <c r="AA562" i="1"/>
  <c r="AB562" i="1"/>
  <c r="Z563" i="1"/>
  <c r="AA563" i="1"/>
  <c r="AB563" i="1"/>
  <c r="Z564" i="1"/>
  <c r="AA564" i="1"/>
  <c r="AB564" i="1"/>
  <c r="Z565" i="1"/>
  <c r="AA565" i="1"/>
  <c r="AB565" i="1"/>
  <c r="Z566" i="1"/>
  <c r="AA566" i="1"/>
  <c r="AB566" i="1"/>
  <c r="Z569" i="1"/>
  <c r="AA569" i="1"/>
  <c r="AB569" i="1"/>
  <c r="Z570" i="1"/>
  <c r="AA570" i="1"/>
  <c r="AB570" i="1"/>
  <c r="Z571" i="1"/>
  <c r="AA571" i="1"/>
  <c r="AB571" i="1"/>
  <c r="AB557" i="1"/>
  <c r="AA557" i="1"/>
  <c r="Z557" i="1"/>
  <c r="U557" i="1"/>
  <c r="T557" i="1"/>
  <c r="AC30" i="25"/>
  <c r="AD30" i="25" s="1"/>
  <c r="AB30" i="25"/>
  <c r="AA30" i="25"/>
  <c r="Z30" i="25"/>
  <c r="U30" i="25"/>
  <c r="T30" i="25"/>
  <c r="AB30" i="24"/>
  <c r="AA30" i="24"/>
  <c r="Z30" i="24"/>
  <c r="AC30" i="24" s="1"/>
  <c r="AD30" i="24" s="1"/>
  <c r="U30" i="24"/>
  <c r="T30" i="24"/>
  <c r="AB38" i="21"/>
  <c r="AA38" i="21"/>
  <c r="Z38" i="21"/>
  <c r="U38" i="21"/>
  <c r="T38" i="21"/>
  <c r="AC39" i="20"/>
  <c r="AD39" i="20" s="1"/>
  <c r="AB39" i="20"/>
  <c r="AA39" i="20"/>
  <c r="Z39" i="20"/>
  <c r="U39" i="20"/>
  <c r="T39" i="20"/>
  <c r="AB36" i="19"/>
  <c r="AA36" i="19"/>
  <c r="Z36" i="19"/>
  <c r="AC36" i="19" s="1"/>
  <c r="AD36" i="19" s="1"/>
  <c r="U36" i="19"/>
  <c r="T36" i="19"/>
  <c r="AC36" i="17"/>
  <c r="AD36" i="17" s="1"/>
  <c r="AB36" i="17"/>
  <c r="AA36" i="17"/>
  <c r="Z36" i="17"/>
  <c r="S36" i="17"/>
  <c r="R36" i="17"/>
  <c r="AB30" i="16"/>
  <c r="AC30" i="16" s="1"/>
  <c r="AD30" i="16" s="1"/>
  <c r="AA30" i="16"/>
  <c r="Z30" i="16"/>
  <c r="U30" i="16"/>
  <c r="T30" i="16"/>
  <c r="AB22" i="14"/>
  <c r="AC22" i="14" s="1"/>
  <c r="AD22" i="14" s="1"/>
  <c r="AA22" i="14"/>
  <c r="Z22" i="14"/>
  <c r="U22" i="14"/>
  <c r="T22" i="14"/>
  <c r="AC32" i="12"/>
  <c r="AD32" i="12" s="1"/>
  <c r="AB32" i="12"/>
  <c r="AA32" i="12"/>
  <c r="Z32" i="12"/>
  <c r="S32" i="12"/>
  <c r="R32" i="12"/>
  <c r="AB6" i="29"/>
  <c r="AA6" i="29"/>
  <c r="Z6" i="29"/>
  <c r="AC6" i="29" s="1"/>
  <c r="AD6" i="29" s="1"/>
  <c r="U6" i="29"/>
  <c r="T6" i="29"/>
  <c r="AB15" i="27"/>
  <c r="AA15" i="27"/>
  <c r="Z15" i="27"/>
  <c r="AC15" i="27" s="1"/>
  <c r="AD15" i="27" s="1"/>
  <c r="S15" i="27"/>
  <c r="R15" i="27"/>
  <c r="AB28" i="6"/>
  <c r="AC28" i="6" s="1"/>
  <c r="AD28" i="6" s="1"/>
  <c r="AA28" i="6"/>
  <c r="Z28" i="6"/>
  <c r="AB29" i="5"/>
  <c r="AA29" i="5"/>
  <c r="Z29" i="5"/>
  <c r="AC29" i="5" s="1"/>
  <c r="AD29" i="5" s="1"/>
  <c r="U29" i="5"/>
  <c r="T29" i="5"/>
  <c r="AB33" i="4"/>
  <c r="AA33" i="4"/>
  <c r="Z33" i="4"/>
  <c r="AC33" i="4" s="1"/>
  <c r="AD33" i="4" s="1"/>
  <c r="U33" i="4"/>
  <c r="T33" i="4"/>
  <c r="M76" i="32"/>
  <c r="M75" i="32"/>
  <c r="M74" i="32"/>
  <c r="M73" i="32"/>
  <c r="M72" i="32"/>
  <c r="M71" i="32"/>
  <c r="J76" i="32"/>
  <c r="J75" i="32"/>
  <c r="J74" i="32"/>
  <c r="J73" i="32"/>
  <c r="J72" i="32"/>
  <c r="J71" i="32"/>
  <c r="J70" i="32"/>
  <c r="J69" i="32"/>
  <c r="J68" i="32"/>
  <c r="J67" i="32"/>
  <c r="J66" i="32"/>
  <c r="J65" i="32"/>
  <c r="J64" i="32"/>
  <c r="J63" i="32"/>
  <c r="J62" i="32"/>
  <c r="J61" i="32"/>
  <c r="J60" i="32"/>
  <c r="J59" i="32"/>
  <c r="J58" i="32"/>
  <c r="J57" i="32"/>
  <c r="J56" i="32"/>
  <c r="J55" i="32"/>
  <c r="J54" i="32"/>
  <c r="J53" i="32"/>
  <c r="J52" i="32"/>
  <c r="J51" i="32"/>
  <c r="J50" i="32"/>
  <c r="G72" i="32"/>
  <c r="G71" i="32"/>
  <c r="G70" i="32"/>
  <c r="G69" i="32"/>
  <c r="G68" i="32"/>
  <c r="G67" i="32"/>
  <c r="G66" i="32"/>
  <c r="G65" i="32"/>
  <c r="G64" i="32"/>
  <c r="G63" i="32"/>
  <c r="G62" i="32"/>
  <c r="G61" i="32"/>
  <c r="G60" i="32"/>
  <c r="G59" i="32"/>
  <c r="G58" i="32"/>
  <c r="G57" i="32"/>
  <c r="G56" i="32"/>
  <c r="G55" i="32"/>
  <c r="G54" i="32"/>
  <c r="G53" i="32"/>
  <c r="G52" i="32"/>
  <c r="G51" i="32"/>
  <c r="G50"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M30" i="32"/>
  <c r="M29" i="32"/>
  <c r="M28" i="32"/>
  <c r="M27" i="32"/>
  <c r="M26" i="32"/>
  <c r="M25" i="32"/>
  <c r="M24" i="32"/>
  <c r="M23" i="32"/>
  <c r="M22" i="32"/>
  <c r="M21" i="32"/>
  <c r="M20" i="32"/>
  <c r="M19" i="32"/>
  <c r="M18" i="32"/>
  <c r="M17" i="32"/>
  <c r="M16" i="32"/>
  <c r="M15" i="32"/>
  <c r="M14" i="32"/>
  <c r="M13" i="32"/>
  <c r="M12" i="32"/>
  <c r="M11" i="32"/>
  <c r="M10" i="32"/>
  <c r="M9" i="32"/>
  <c r="M8" i="32"/>
  <c r="M7" i="32"/>
  <c r="M6" i="32"/>
  <c r="M5" i="32"/>
  <c r="M4" i="32"/>
  <c r="J30" i="32"/>
  <c r="J29" i="32"/>
  <c r="J28" i="32"/>
  <c r="J27" i="32"/>
  <c r="J26" i="32"/>
  <c r="J25" i="32"/>
  <c r="J24" i="32"/>
  <c r="J23" i="32"/>
  <c r="J22" i="32"/>
  <c r="J21" i="32"/>
  <c r="J20" i="32"/>
  <c r="J19" i="32"/>
  <c r="J18" i="32"/>
  <c r="J17" i="32"/>
  <c r="J16" i="32"/>
  <c r="J15" i="32"/>
  <c r="J14" i="32"/>
  <c r="J13" i="32"/>
  <c r="J12" i="32"/>
  <c r="J11" i="32"/>
  <c r="J10" i="32"/>
  <c r="J9" i="32"/>
  <c r="J8" i="32"/>
  <c r="J7" i="32"/>
  <c r="J6" i="32"/>
  <c r="J5" i="32"/>
  <c r="J4" i="32"/>
  <c r="G30" i="32"/>
  <c r="G29" i="32"/>
  <c r="G28" i="32"/>
  <c r="G27" i="32"/>
  <c r="G26" i="32"/>
  <c r="G25" i="32"/>
  <c r="G24" i="32"/>
  <c r="G23" i="32"/>
  <c r="G22" i="32"/>
  <c r="G21" i="32"/>
  <c r="G20" i="32"/>
  <c r="G19" i="32"/>
  <c r="G18" i="32"/>
  <c r="G17" i="32"/>
  <c r="G16" i="32"/>
  <c r="G15" i="32"/>
  <c r="G14" i="32"/>
  <c r="G13" i="32"/>
  <c r="G12" i="32"/>
  <c r="G11" i="32"/>
  <c r="G10" i="32"/>
  <c r="G9" i="32"/>
  <c r="G8" i="32"/>
  <c r="G7" i="32"/>
  <c r="G6" i="32"/>
  <c r="G5" i="32"/>
  <c r="G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4" i="32"/>
  <c r="U555" i="1"/>
  <c r="T555" i="1"/>
  <c r="U554" i="1"/>
  <c r="T554" i="1"/>
  <c r="U553" i="1"/>
  <c r="T553" i="1"/>
  <c r="U552" i="1"/>
  <c r="T552" i="1"/>
  <c r="U551" i="1"/>
  <c r="T551" i="1"/>
  <c r="S550" i="1"/>
  <c r="R550" i="1"/>
  <c r="U549" i="1"/>
  <c r="T549" i="1"/>
  <c r="U548" i="1"/>
  <c r="T548" i="1"/>
  <c r="S547" i="1"/>
  <c r="R547" i="1"/>
  <c r="U546" i="1"/>
  <c r="T546" i="1"/>
  <c r="S545" i="1"/>
  <c r="R545" i="1"/>
  <c r="Z543" i="1"/>
  <c r="AA543" i="1"/>
  <c r="AB543" i="1"/>
  <c r="Z544" i="1"/>
  <c r="AA544" i="1"/>
  <c r="AB544" i="1"/>
  <c r="Z545" i="1"/>
  <c r="AA545" i="1"/>
  <c r="AB545" i="1"/>
  <c r="Z546" i="1"/>
  <c r="AA546" i="1"/>
  <c r="AB546" i="1"/>
  <c r="Z547" i="1"/>
  <c r="AA547" i="1"/>
  <c r="AB547" i="1"/>
  <c r="Z548" i="1"/>
  <c r="AA548" i="1"/>
  <c r="AB548" i="1"/>
  <c r="Z549" i="1"/>
  <c r="AA549" i="1"/>
  <c r="AB549" i="1"/>
  <c r="Z550" i="1"/>
  <c r="AA550" i="1"/>
  <c r="AB550" i="1"/>
  <c r="Z551" i="1"/>
  <c r="AA551" i="1"/>
  <c r="AB551" i="1"/>
  <c r="Z552" i="1"/>
  <c r="AA552" i="1"/>
  <c r="AB552" i="1"/>
  <c r="Z553" i="1"/>
  <c r="AA553" i="1"/>
  <c r="AB553" i="1"/>
  <c r="Z554" i="1"/>
  <c r="AA554" i="1"/>
  <c r="AB554" i="1"/>
  <c r="Z555" i="1"/>
  <c r="AA555" i="1"/>
  <c r="AB555" i="1"/>
  <c r="U543" i="1"/>
  <c r="T543" i="1"/>
  <c r="AB542" i="1"/>
  <c r="AA542" i="1"/>
  <c r="Z542" i="1"/>
  <c r="U542" i="1"/>
  <c r="T542" i="1"/>
  <c r="S31" i="12"/>
  <c r="R31" i="12"/>
  <c r="S532" i="1"/>
  <c r="R532" i="1"/>
  <c r="S29" i="25"/>
  <c r="R29" i="25"/>
  <c r="U29" i="24"/>
  <c r="T29" i="24"/>
  <c r="U37" i="21"/>
  <c r="T37" i="21"/>
  <c r="U38" i="20"/>
  <c r="T38" i="20"/>
  <c r="S35" i="19"/>
  <c r="R35" i="19"/>
  <c r="U35" i="17"/>
  <c r="T35" i="17"/>
  <c r="U29" i="16"/>
  <c r="T29" i="16"/>
  <c r="S21" i="14"/>
  <c r="R21" i="14"/>
  <c r="U5" i="29"/>
  <c r="T5" i="29"/>
  <c r="S14" i="27"/>
  <c r="R14" i="27"/>
  <c r="U27" i="6"/>
  <c r="T27" i="6"/>
  <c r="U28" i="5"/>
  <c r="T28" i="5"/>
  <c r="U32" i="4"/>
  <c r="T32" i="4"/>
  <c r="U539" i="1"/>
  <c r="T539" i="1"/>
  <c r="U538" i="1"/>
  <c r="T538" i="1"/>
  <c r="U537" i="1"/>
  <c r="T537" i="1"/>
  <c r="U535" i="1"/>
  <c r="T535" i="1"/>
  <c r="U534" i="1"/>
  <c r="T534" i="1"/>
  <c r="U531" i="1"/>
  <c r="T531" i="1"/>
  <c r="U529" i="1"/>
  <c r="T529" i="1"/>
  <c r="U528" i="1"/>
  <c r="T528" i="1"/>
  <c r="U527" i="1"/>
  <c r="T527" i="1"/>
  <c r="S541" i="1"/>
  <c r="R541" i="1"/>
  <c r="S540" i="1"/>
  <c r="R540" i="1"/>
  <c r="S536" i="1"/>
  <c r="R536" i="1"/>
  <c r="S533" i="1"/>
  <c r="R533" i="1"/>
  <c r="S530" i="1"/>
  <c r="R530" i="1"/>
  <c r="T521" i="1"/>
  <c r="U521" i="1"/>
  <c r="U28" i="25"/>
  <c r="T28" i="25"/>
  <c r="U28" i="24"/>
  <c r="T28" i="24"/>
  <c r="U36" i="21"/>
  <c r="T36" i="21"/>
  <c r="T37" i="20"/>
  <c r="U37" i="20"/>
  <c r="R34" i="17"/>
  <c r="S34" i="17"/>
  <c r="T28" i="16"/>
  <c r="U28" i="16"/>
  <c r="U20" i="14"/>
  <c r="T20" i="14"/>
  <c r="R30" i="12"/>
  <c r="S30" i="12"/>
  <c r="S4" i="29"/>
  <c r="R4" i="29"/>
  <c r="S13" i="27"/>
  <c r="R13" i="27"/>
  <c r="U26" i="6"/>
  <c r="T26" i="6"/>
  <c r="U27" i="5"/>
  <c r="T27" i="5"/>
  <c r="U31" i="4"/>
  <c r="T31" i="4"/>
  <c r="U525" i="1"/>
  <c r="T525" i="1"/>
  <c r="U524" i="1"/>
  <c r="T524" i="1"/>
  <c r="U523" i="1"/>
  <c r="T523" i="1"/>
  <c r="U522" i="1"/>
  <c r="T522" i="1"/>
  <c r="S520" i="1"/>
  <c r="R520" i="1"/>
  <c r="U519" i="1"/>
  <c r="T519" i="1"/>
  <c r="U518" i="1"/>
  <c r="T518" i="1"/>
  <c r="S517" i="1"/>
  <c r="R517" i="1"/>
  <c r="S516" i="1"/>
  <c r="R516" i="1"/>
  <c r="S515" i="1"/>
  <c r="R515" i="1"/>
  <c r="U514" i="1"/>
  <c r="T514" i="1"/>
  <c r="U513" i="1"/>
  <c r="T513" i="1"/>
  <c r="U512" i="1"/>
  <c r="T512" i="1"/>
  <c r="U3" i="29"/>
  <c r="T3" i="29"/>
  <c r="D3" i="29"/>
  <c r="U27" i="25"/>
  <c r="T27" i="25"/>
  <c r="D27" i="25"/>
  <c r="U27" i="24"/>
  <c r="T27" i="24"/>
  <c r="D27" i="24"/>
  <c r="U35" i="21"/>
  <c r="T35" i="21"/>
  <c r="D35" i="21"/>
  <c r="U36" i="20"/>
  <c r="T36" i="20"/>
  <c r="D36" i="20"/>
  <c r="U33" i="19"/>
  <c r="T33" i="19"/>
  <c r="S33" i="17"/>
  <c r="R33" i="17"/>
  <c r="D33" i="17"/>
  <c r="D27" i="16"/>
  <c r="S19" i="14"/>
  <c r="R19" i="14"/>
  <c r="D19" i="14"/>
  <c r="S29" i="12"/>
  <c r="R29" i="12"/>
  <c r="D29" i="12"/>
  <c r="S12" i="27"/>
  <c r="R12" i="27"/>
  <c r="D12" i="27"/>
  <c r="U25" i="6"/>
  <c r="T25" i="6"/>
  <c r="D25" i="6"/>
  <c r="S26" i="5"/>
  <c r="R26" i="5"/>
  <c r="D26" i="5"/>
  <c r="U30" i="4"/>
  <c r="T30" i="4"/>
  <c r="D30" i="4"/>
  <c r="S499" i="1"/>
  <c r="R499" i="1"/>
  <c r="U492" i="1"/>
  <c r="T492" i="1"/>
  <c r="U485" i="1"/>
  <c r="T485" i="1"/>
  <c r="U484" i="1"/>
  <c r="T484" i="1"/>
  <c r="S486" i="1"/>
  <c r="R486" i="1"/>
  <c r="U495" i="1"/>
  <c r="T495" i="1"/>
  <c r="S491" i="1"/>
  <c r="R491" i="1"/>
  <c r="U494" i="1"/>
  <c r="T494" i="1"/>
  <c r="S489" i="1"/>
  <c r="R489" i="1"/>
  <c r="S490" i="1"/>
  <c r="R490" i="1"/>
  <c r="U487" i="1"/>
  <c r="T487" i="1"/>
  <c r="U509" i="1"/>
  <c r="T509" i="1"/>
  <c r="U508" i="1"/>
  <c r="T508" i="1"/>
  <c r="U507" i="1"/>
  <c r="T507" i="1"/>
  <c r="U506" i="1"/>
  <c r="T506" i="1"/>
  <c r="U505" i="1"/>
  <c r="T505" i="1"/>
  <c r="S504" i="1"/>
  <c r="R504" i="1"/>
  <c r="S502" i="1"/>
  <c r="R502" i="1"/>
  <c r="S501" i="1"/>
  <c r="R501" i="1"/>
  <c r="U500" i="1"/>
  <c r="T500" i="1"/>
  <c r="U498" i="1"/>
  <c r="T498" i="1"/>
  <c r="S497" i="1"/>
  <c r="R497" i="1"/>
  <c r="S483" i="1"/>
  <c r="R483" i="1"/>
  <c r="U481" i="1"/>
  <c r="U482" i="1"/>
  <c r="T482" i="1"/>
  <c r="T481" i="1"/>
  <c r="R480" i="1"/>
  <c r="S480" i="1"/>
  <c r="S478" i="1"/>
  <c r="R478" i="1"/>
  <c r="U477" i="1"/>
  <c r="T477" i="1"/>
  <c r="U476" i="1"/>
  <c r="T476" i="1"/>
  <c r="S475" i="1"/>
  <c r="R475" i="1"/>
  <c r="U461" i="1"/>
  <c r="U462" i="1"/>
  <c r="U463" i="1"/>
  <c r="U464" i="1"/>
  <c r="U465" i="1"/>
  <c r="U466" i="1"/>
  <c r="U468" i="1"/>
  <c r="U469" i="1"/>
  <c r="U470" i="1"/>
  <c r="U471" i="1"/>
  <c r="U472" i="1"/>
  <c r="U473" i="1"/>
  <c r="U474" i="1"/>
  <c r="T461" i="1"/>
  <c r="T462" i="1"/>
  <c r="T463" i="1"/>
  <c r="T464" i="1"/>
  <c r="T465" i="1"/>
  <c r="T466" i="1"/>
  <c r="T468" i="1"/>
  <c r="T469" i="1"/>
  <c r="T470" i="1"/>
  <c r="T471" i="1"/>
  <c r="T472" i="1"/>
  <c r="T473" i="1"/>
  <c r="T474" i="1"/>
  <c r="T460" i="1"/>
  <c r="U496" i="1"/>
  <c r="T496" i="1"/>
  <c r="U460" i="1"/>
  <c r="D503" i="1"/>
  <c r="D504" i="1"/>
  <c r="D502" i="1"/>
  <c r="D508" i="1"/>
  <c r="D509" i="1"/>
  <c r="D501" i="1"/>
  <c r="D505" i="1"/>
  <c r="D511" i="1"/>
  <c r="D497" i="1"/>
  <c r="D498" i="1"/>
  <c r="D499" i="1"/>
  <c r="D507" i="1"/>
  <c r="D506" i="1"/>
  <c r="S479" i="1"/>
  <c r="R479" i="1"/>
  <c r="D6" i="1"/>
  <c r="D3" i="1"/>
  <c r="D5" i="1"/>
  <c r="D2" i="1"/>
  <c r="D9" i="1"/>
  <c r="D7" i="1"/>
  <c r="D8"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7" i="1"/>
  <c r="D44" i="1"/>
  <c r="D46" i="1"/>
  <c r="D48" i="1"/>
  <c r="D45" i="1"/>
  <c r="D49" i="1"/>
  <c r="D51" i="1"/>
  <c r="D50" i="1"/>
  <c r="D52" i="1"/>
  <c r="D53" i="1"/>
  <c r="D54" i="1"/>
  <c r="D55" i="1"/>
  <c r="D58" i="1"/>
  <c r="D59" i="1"/>
  <c r="D56" i="1"/>
  <c r="D57" i="1"/>
  <c r="D60" i="1"/>
  <c r="D61" i="1"/>
  <c r="D64" i="1"/>
  <c r="D62" i="1"/>
  <c r="D63" i="1"/>
  <c r="D65" i="1"/>
  <c r="D66" i="1"/>
  <c r="D67" i="1"/>
  <c r="D69" i="1"/>
  <c r="D68" i="1"/>
  <c r="D70" i="1"/>
  <c r="D71" i="1"/>
  <c r="D72" i="1"/>
  <c r="D77" i="1"/>
  <c r="D74" i="1"/>
  <c r="D75" i="1"/>
  <c r="D73" i="1"/>
  <c r="D76" i="1"/>
  <c r="D79" i="1"/>
  <c r="D78" i="1"/>
  <c r="D81" i="1"/>
  <c r="D80" i="1"/>
  <c r="D82" i="1"/>
  <c r="D83" i="1"/>
  <c r="D85" i="1"/>
  <c r="D84" i="1"/>
  <c r="D89" i="1"/>
  <c r="D88" i="1"/>
  <c r="D87" i="1"/>
  <c r="D94" i="1"/>
  <c r="D86" i="1"/>
  <c r="D92" i="1"/>
  <c r="D91" i="1"/>
  <c r="D90" i="1"/>
  <c r="D93" i="1"/>
  <c r="D96" i="1"/>
  <c r="D95" i="1"/>
  <c r="D97" i="1"/>
  <c r="D98" i="1"/>
  <c r="D99" i="1"/>
  <c r="D100" i="1"/>
  <c r="D101" i="1"/>
  <c r="D102" i="1"/>
  <c r="D103" i="1"/>
  <c r="D104" i="1"/>
  <c r="D105" i="1"/>
  <c r="D106" i="1"/>
  <c r="D107" i="1"/>
  <c r="D110" i="1"/>
  <c r="D109" i="1"/>
  <c r="D108" i="1"/>
  <c r="D111" i="1"/>
  <c r="D112" i="1"/>
  <c r="D113" i="1"/>
  <c r="D114" i="1"/>
  <c r="D115" i="1"/>
  <c r="D116" i="1"/>
  <c r="D117" i="1"/>
  <c r="D118" i="1"/>
  <c r="D119" i="1"/>
  <c r="D121" i="1"/>
  <c r="D120" i="1"/>
  <c r="D122" i="1"/>
  <c r="D123" i="1"/>
  <c r="D124" i="1"/>
  <c r="D125" i="1"/>
  <c r="D126" i="1"/>
  <c r="D127" i="1"/>
  <c r="D128" i="1"/>
  <c r="D129" i="1"/>
  <c r="D130" i="1"/>
  <c r="D131" i="1"/>
  <c r="D132" i="1"/>
  <c r="D133" i="1"/>
  <c r="D134" i="1"/>
  <c r="D135" i="1"/>
  <c r="D136" i="1"/>
  <c r="D137" i="1"/>
  <c r="D138" i="1"/>
  <c r="D139" i="1"/>
  <c r="D140" i="1"/>
  <c r="D141" i="1"/>
  <c r="D142" i="1"/>
  <c r="D143" i="1"/>
  <c r="D145" i="1"/>
  <c r="D144" i="1"/>
  <c r="D146" i="1"/>
  <c r="D147" i="1"/>
  <c r="D148" i="1"/>
  <c r="D149" i="1"/>
  <c r="D150" i="1"/>
  <c r="D151" i="1"/>
  <c r="D152" i="1"/>
  <c r="D153" i="1"/>
  <c r="D155" i="1"/>
  <c r="D154" i="1"/>
  <c r="D158" i="1"/>
  <c r="D157" i="1"/>
  <c r="D156" i="1"/>
  <c r="D162" i="1"/>
  <c r="D161" i="1"/>
  <c r="D159" i="1"/>
  <c r="D160" i="1"/>
  <c r="D163" i="1"/>
  <c r="D164" i="1"/>
  <c r="D165" i="1"/>
  <c r="D166" i="1"/>
  <c r="D167" i="1"/>
  <c r="D168" i="1"/>
  <c r="D169" i="1"/>
  <c r="D171" i="1"/>
  <c r="D170" i="1"/>
  <c r="D173" i="1"/>
  <c r="D172" i="1"/>
  <c r="D174" i="1"/>
  <c r="D175" i="1"/>
  <c r="D176" i="1"/>
  <c r="D177" i="1"/>
  <c r="D178" i="1"/>
  <c r="D179" i="1"/>
  <c r="D180" i="1"/>
  <c r="D182" i="1"/>
  <c r="D181" i="1"/>
  <c r="D183" i="1"/>
  <c r="D184" i="1"/>
  <c r="D185" i="1"/>
  <c r="D186" i="1"/>
  <c r="D187" i="1"/>
  <c r="D188" i="1"/>
  <c r="D189" i="1"/>
  <c r="D190" i="1"/>
  <c r="D191" i="1"/>
  <c r="D192" i="1"/>
  <c r="D193" i="1"/>
  <c r="D194" i="1"/>
  <c r="D195" i="1"/>
  <c r="D196" i="1"/>
  <c r="D197" i="1"/>
  <c r="D198" i="1"/>
  <c r="D200" i="1"/>
  <c r="D199" i="1"/>
  <c r="D201" i="1"/>
  <c r="D202" i="1"/>
  <c r="D203" i="1"/>
  <c r="D204" i="1"/>
  <c r="D205" i="1"/>
  <c r="D206" i="1"/>
  <c r="D207" i="1"/>
  <c r="D208" i="1"/>
  <c r="D209" i="1"/>
  <c r="D210" i="1"/>
  <c r="D212" i="1"/>
  <c r="D211" i="1"/>
  <c r="D214" i="1"/>
  <c r="D213" i="1"/>
  <c r="D215" i="1"/>
  <c r="D216" i="1"/>
  <c r="D217" i="1"/>
  <c r="D218" i="1"/>
  <c r="D219" i="1"/>
  <c r="D220" i="1"/>
  <c r="D221" i="1"/>
  <c r="D222" i="1"/>
  <c r="D223" i="1"/>
  <c r="D226" i="1"/>
  <c r="D225" i="1"/>
  <c r="D224" i="1"/>
  <c r="D228" i="1"/>
  <c r="D227"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61" i="1"/>
  <c r="D262" i="1"/>
  <c r="D265" i="1"/>
  <c r="D263" i="1"/>
  <c r="D264" i="1"/>
  <c r="D260" i="1"/>
  <c r="D259" i="1"/>
  <c r="D266" i="1"/>
  <c r="D267" i="1"/>
  <c r="D268" i="1"/>
  <c r="D269" i="1"/>
  <c r="D270" i="1"/>
  <c r="D274" i="1"/>
  <c r="D273" i="1"/>
  <c r="D271" i="1"/>
  <c r="D272" i="1"/>
  <c r="D275" i="1"/>
  <c r="D276" i="1"/>
  <c r="D277" i="1"/>
  <c r="D278" i="1"/>
  <c r="D280" i="1"/>
  <c r="D279" i="1"/>
  <c r="D282" i="1"/>
  <c r="D281" i="1"/>
  <c r="D287" i="1"/>
  <c r="D286" i="1"/>
  <c r="D283" i="1"/>
  <c r="D284" i="1"/>
  <c r="D285" i="1"/>
  <c r="D289" i="1"/>
  <c r="D288" i="1"/>
  <c r="D293" i="1"/>
  <c r="D292" i="1"/>
  <c r="D291" i="1"/>
  <c r="D290" i="1"/>
  <c r="D294" i="1"/>
  <c r="D297" i="1"/>
  <c r="D298" i="1"/>
  <c r="D299" i="1"/>
  <c r="D296" i="1"/>
  <c r="D295" i="1"/>
  <c r="D300" i="1"/>
  <c r="D301" i="1"/>
  <c r="D302" i="1"/>
  <c r="D303" i="1"/>
  <c r="D304" i="1"/>
  <c r="D309" i="1"/>
  <c r="D307" i="1"/>
  <c r="D308" i="1"/>
  <c r="D306" i="1"/>
  <c r="D305" i="1"/>
  <c r="D311" i="1"/>
  <c r="D310" i="1"/>
  <c r="D312" i="1"/>
  <c r="D313" i="1"/>
  <c r="D315" i="1"/>
  <c r="D314" i="1"/>
  <c r="D316" i="1"/>
  <c r="D317" i="1"/>
  <c r="D322" i="1"/>
  <c r="D318" i="1"/>
  <c r="D321" i="1"/>
  <c r="D320" i="1"/>
  <c r="D319" i="1"/>
  <c r="D325" i="1"/>
  <c r="D324" i="1"/>
  <c r="D323" i="1"/>
  <c r="D326" i="1"/>
  <c r="D327" i="1"/>
  <c r="D328" i="1"/>
  <c r="D331" i="1"/>
  <c r="D330" i="1"/>
  <c r="D329" i="1"/>
  <c r="D332" i="1"/>
  <c r="D335" i="1"/>
  <c r="D333" i="1"/>
  <c r="D334" i="1"/>
  <c r="D336" i="1"/>
  <c r="D338" i="1"/>
  <c r="D337" i="1"/>
  <c r="D339" i="1"/>
  <c r="D340" i="1"/>
  <c r="D341" i="1"/>
  <c r="D343" i="1"/>
  <c r="D344" i="1"/>
  <c r="D345" i="1"/>
  <c r="D342" i="1"/>
  <c r="D347" i="1"/>
  <c r="D346" i="1"/>
  <c r="D348" i="1"/>
  <c r="D349" i="1"/>
  <c r="D350" i="1"/>
  <c r="D351" i="1"/>
  <c r="D352" i="1"/>
  <c r="D353" i="1"/>
  <c r="D354" i="1"/>
  <c r="D359" i="1"/>
  <c r="D355" i="1"/>
  <c r="D356" i="1"/>
  <c r="D357" i="1"/>
  <c r="D358" i="1"/>
  <c r="D361" i="1"/>
  <c r="D360" i="1"/>
  <c r="D362" i="1"/>
  <c r="D363" i="1"/>
  <c r="D367" i="1"/>
  <c r="D364" i="1"/>
  <c r="D365" i="1"/>
  <c r="D366" i="1"/>
  <c r="D368" i="1"/>
  <c r="D369" i="1"/>
  <c r="D371" i="1"/>
  <c r="D370" i="1"/>
  <c r="D374" i="1"/>
  <c r="D372" i="1"/>
  <c r="D373" i="1"/>
  <c r="D375" i="1"/>
  <c r="D376" i="1"/>
  <c r="D377" i="1"/>
  <c r="D378" i="1"/>
  <c r="D379" i="1"/>
  <c r="D381" i="1"/>
  <c r="D380" i="1"/>
  <c r="D382" i="1"/>
  <c r="D383" i="1"/>
  <c r="D385" i="1"/>
  <c r="D384" i="1"/>
  <c r="D386" i="1"/>
  <c r="D387" i="1"/>
  <c r="D388" i="1"/>
  <c r="D390" i="1"/>
  <c r="D389" i="1"/>
  <c r="D391" i="1"/>
  <c r="D393" i="1"/>
  <c r="D392" i="1"/>
  <c r="D395" i="1"/>
  <c r="D394" i="1"/>
  <c r="D398" i="1"/>
  <c r="D396" i="1"/>
  <c r="D397" i="1"/>
  <c r="D402" i="1"/>
  <c r="D401" i="1"/>
  <c r="D400" i="1"/>
  <c r="D399" i="1"/>
  <c r="D403" i="1"/>
  <c r="D404" i="1"/>
  <c r="D405" i="1"/>
  <c r="D406" i="1"/>
  <c r="D407" i="1"/>
  <c r="D408" i="1"/>
  <c r="D409" i="1"/>
  <c r="D410" i="1"/>
  <c r="D412" i="1"/>
  <c r="D411" i="1"/>
  <c r="D413" i="1"/>
  <c r="D415" i="1"/>
  <c r="D414" i="1"/>
  <c r="D416" i="1"/>
  <c r="D418" i="1"/>
  <c r="D417" i="1"/>
  <c r="D419" i="1"/>
  <c r="D422" i="1"/>
  <c r="D420" i="1"/>
  <c r="D421" i="1"/>
  <c r="D426" i="1"/>
  <c r="D425" i="1"/>
  <c r="D424" i="1"/>
  <c r="D423" i="1"/>
  <c r="D427" i="1"/>
  <c r="D428" i="1"/>
  <c r="D429" i="1"/>
  <c r="D430" i="1"/>
  <c r="D431" i="1"/>
  <c r="D432" i="1"/>
  <c r="D434" i="1"/>
  <c r="D433" i="1"/>
  <c r="D440" i="1"/>
  <c r="D438" i="1"/>
  <c r="D441" i="1"/>
  <c r="D435" i="1"/>
  <c r="D442" i="1"/>
  <c r="D439" i="1"/>
  <c r="D437" i="1"/>
  <c r="D436" i="1"/>
  <c r="D444" i="1"/>
  <c r="D443" i="1"/>
  <c r="D445" i="1"/>
  <c r="D449" i="1"/>
  <c r="D448" i="1"/>
  <c r="D446" i="1"/>
  <c r="D447" i="1"/>
  <c r="D450" i="1"/>
  <c r="D451" i="1"/>
  <c r="D452" i="1"/>
  <c r="D453" i="1"/>
  <c r="D459" i="1"/>
  <c r="D454" i="1"/>
  <c r="D458" i="1"/>
  <c r="D455" i="1"/>
  <c r="D456" i="1"/>
  <c r="D457" i="1"/>
  <c r="D460" i="1"/>
  <c r="D461" i="1"/>
  <c r="D462" i="1"/>
  <c r="D463" i="1"/>
  <c r="D464" i="1"/>
  <c r="D465" i="1"/>
  <c r="D466" i="1"/>
  <c r="D471" i="1"/>
  <c r="D470" i="1"/>
  <c r="D467" i="1"/>
  <c r="D469" i="1"/>
  <c r="D468" i="1"/>
  <c r="D472" i="1"/>
  <c r="D473" i="1"/>
  <c r="D474" i="1"/>
  <c r="D475" i="1"/>
  <c r="D478" i="1"/>
  <c r="D476" i="1"/>
  <c r="D477" i="1"/>
  <c r="D479" i="1"/>
  <c r="D480" i="1"/>
  <c r="D481" i="1"/>
  <c r="D483" i="1"/>
  <c r="D482" i="1"/>
  <c r="D484" i="1"/>
  <c r="D485" i="1"/>
  <c r="D486" i="1"/>
  <c r="D487" i="1"/>
  <c r="D488" i="1"/>
  <c r="D489" i="1"/>
  <c r="D490" i="1"/>
  <c r="D491" i="1"/>
  <c r="D493" i="1"/>
  <c r="D492" i="1"/>
  <c r="D494" i="1"/>
  <c r="D495" i="1"/>
  <c r="D496" i="1"/>
  <c r="D4" i="1"/>
  <c r="AC38" i="21" l="1"/>
  <c r="AD38" i="21" s="1"/>
  <c r="AC562" i="1"/>
  <c r="AD562" i="1" s="1"/>
  <c r="AC557" i="1"/>
  <c r="AD557" i="1" s="1"/>
  <c r="AC570" i="1"/>
  <c r="AD570" i="1" s="1"/>
  <c r="AC559" i="1"/>
  <c r="AD559" i="1" s="1"/>
  <c r="AC565" i="1"/>
  <c r="AD565" i="1" s="1"/>
  <c r="AC568" i="1"/>
  <c r="AD568" i="1" s="1"/>
  <c r="AC567" i="1"/>
  <c r="AD567" i="1" s="1"/>
  <c r="AC571" i="1"/>
  <c r="AD571" i="1" s="1"/>
  <c r="AC569" i="1"/>
  <c r="AD569" i="1" s="1"/>
  <c r="AC566" i="1"/>
  <c r="AD566" i="1" s="1"/>
  <c r="AC564" i="1"/>
  <c r="AD564" i="1" s="1"/>
  <c r="AC563" i="1"/>
  <c r="AD563" i="1" s="1"/>
  <c r="AC561" i="1"/>
  <c r="AD561" i="1" s="1"/>
  <c r="AC560" i="1"/>
  <c r="AD560" i="1" s="1"/>
  <c r="AC558" i="1"/>
  <c r="AD558" i="1" s="1"/>
  <c r="AC548" i="1"/>
  <c r="AD548" i="1" s="1"/>
  <c r="AC554" i="1"/>
  <c r="AD554" i="1" s="1"/>
  <c r="AC550" i="1"/>
  <c r="AD550" i="1" s="1"/>
  <c r="AC542" i="1"/>
  <c r="AC555" i="1"/>
  <c r="AD555" i="1" s="1"/>
  <c r="AC553" i="1"/>
  <c r="AD553" i="1" s="1"/>
  <c r="AC552" i="1"/>
  <c r="AD552" i="1" s="1"/>
  <c r="AC551" i="1"/>
  <c r="AD551" i="1" s="1"/>
  <c r="AC549" i="1"/>
  <c r="AD549" i="1" s="1"/>
  <c r="AC547" i="1"/>
  <c r="AD547" i="1" s="1"/>
  <c r="AC546" i="1"/>
  <c r="AD546" i="1" s="1"/>
  <c r="AC545" i="1"/>
  <c r="AD545" i="1" s="1"/>
  <c r="AC544" i="1"/>
  <c r="AD544" i="1" s="1"/>
  <c r="AC543" i="1"/>
  <c r="AD543" i="1" s="1"/>
  <c r="AD5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tc={FBE24216-C30D-49B7-8C83-128B3A6F207E}</author>
    <author>tc={6B2E0F92-B5D0-4987-A163-38D1D2CBC20F}</author>
    <author>OWW AR</author>
    <author>tc={4F434DE3-E26F-4208-BC02-7CA54C50A499}</author>
    <author>tc={9C03656E-6B41-4955-8865-87A5AD290E42}</author>
    <author>tc={85FA0573-0FD1-42B4-B307-CFFB8C79D702}</author>
    <author>tc={EF10927E-1894-4FBB-8C97-885A141EADA2}</author>
    <author>tc={EFF798A9-5C4E-4BE6-B8F1-A2515A71A4C9}</author>
    <author>tc={351C35F5-85C6-4EC0-879A-780E81AEAA46}</author>
    <author>tc={F4AAA0BB-61CF-4DBC-99C4-F255F5B9D034}</author>
  </authors>
  <commentList>
    <comment ref="M19" authorId="0" shapeId="0" xr:uid="{FBE24216-C30D-49B7-8C83-128B3A6F207E}">
      <text>
        <t>[Threaded comment]
Your version of Excel allows you to read this threaded comment; however, any edits to it will get removed if the file is opened in a newer version of Excel. Learn more: https://go.microsoft.com/fwlink/?linkid=870924
Comment:
    73.2</t>
      </text>
    </comment>
    <comment ref="M123" authorId="1" shapeId="0" xr:uid="{6B2E0F92-B5D0-4987-A163-38D1D2CBC20F}">
      <text>
        <t>[Threaded comment]
Your version of Excel allows you to read this threaded comment; however, any edits to it will get removed if the file is opened in a newer version of Excel. Learn more: https://go.microsoft.com/fwlink/?linkid=870924
Comment:
    374.4</t>
      </text>
    </comment>
    <comment ref="L188" authorId="2" shapeId="0" xr:uid="{ACF6CEB6-0D84-4717-9A4C-5C43869E6D53}">
      <text>
        <r>
          <rPr>
            <b/>
            <sz val="9"/>
            <color indexed="81"/>
            <rFont val="Tahoma"/>
            <family val="2"/>
          </rPr>
          <t>OWW AR:</t>
        </r>
        <r>
          <rPr>
            <sz val="9"/>
            <color indexed="81"/>
            <rFont val="Tahoma"/>
            <family val="2"/>
          </rPr>
          <t xml:space="preserve">
0.163</t>
        </r>
      </text>
    </comment>
    <comment ref="M218" authorId="3" shapeId="0" xr:uid="{4F434DE3-E26F-4208-BC02-7CA54C50A499}">
      <text>
        <t>[Threaded comment]
Your version of Excel allows you to read this threaded comment; however, any edits to it will get removed if the file is opened in a newer version of Excel. Learn more: https://go.microsoft.com/fwlink/?linkid=870924
Comment:
    44.3</t>
      </text>
    </comment>
    <comment ref="K506" authorId="2" shapeId="0" xr:uid="{A74137DD-E5AA-445F-95AD-681BC6EA9D3B}">
      <text>
        <r>
          <rPr>
            <b/>
            <sz val="9"/>
            <color indexed="81"/>
            <rFont val="Tahoma"/>
            <family val="2"/>
          </rPr>
          <t>OWW AR:</t>
        </r>
        <r>
          <rPr>
            <sz val="9"/>
            <color indexed="81"/>
            <rFont val="Tahoma"/>
            <family val="2"/>
          </rPr>
          <t xml:space="preserve">
5.05</t>
        </r>
      </text>
    </comment>
    <comment ref="L506" authorId="2" shapeId="0" xr:uid="{2E65D73F-3902-4830-B3B0-27A60684638B}">
      <text>
        <r>
          <rPr>
            <b/>
            <sz val="9"/>
            <color indexed="81"/>
            <rFont val="Tahoma"/>
            <family val="2"/>
          </rPr>
          <t>OWW AR:</t>
        </r>
        <r>
          <rPr>
            <sz val="9"/>
            <color indexed="81"/>
            <rFont val="Tahoma"/>
            <family val="2"/>
          </rPr>
          <t xml:space="preserve">
5.561</t>
        </r>
      </text>
    </comment>
    <comment ref="W544" authorId="2" shapeId="0" xr:uid="{01D02865-6C6D-449C-8414-B1334A651E6A}">
      <text>
        <r>
          <rPr>
            <b/>
            <sz val="9"/>
            <color indexed="81"/>
            <rFont val="Tahoma"/>
            <family val="2"/>
          </rPr>
          <t>OWW AR:</t>
        </r>
        <r>
          <rPr>
            <sz val="9"/>
            <color indexed="81"/>
            <rFont val="Tahoma"/>
            <family val="2"/>
          </rPr>
          <t xml:space="preserve">
need to clarify with team</t>
        </r>
      </text>
    </comment>
    <comment ref="L563" authorId="2" shapeId="0" xr:uid="{C9C8F771-2800-4368-B70A-F5420322EDEB}">
      <text>
        <r>
          <rPr>
            <b/>
            <sz val="9"/>
            <color indexed="81"/>
            <rFont val="Tahoma"/>
            <family val="2"/>
          </rPr>
          <t>OWW AR:</t>
        </r>
        <r>
          <rPr>
            <sz val="9"/>
            <color indexed="81"/>
            <rFont val="Tahoma"/>
            <family val="2"/>
          </rPr>
          <t xml:space="preserve">
2.602</t>
        </r>
      </text>
    </comment>
    <comment ref="J568" authorId="2" shapeId="0" xr:uid="{4A69E8E1-8FBB-4C95-B808-990C1C08121B}">
      <text>
        <r>
          <rPr>
            <b/>
            <sz val="9"/>
            <color indexed="81"/>
            <rFont val="Tahoma"/>
            <family val="2"/>
          </rPr>
          <t>OWW AR:</t>
        </r>
        <r>
          <rPr>
            <sz val="9"/>
            <color indexed="81"/>
            <rFont val="Tahoma"/>
            <family val="2"/>
          </rPr>
          <t xml:space="preserve">
TDS was calculated from conductivity</t>
        </r>
      </text>
    </comment>
    <comment ref="M584" authorId="4" shapeId="0" xr:uid="{9C03656E-6B41-4955-8865-87A5AD290E42}">
      <text>
        <t>[Threaded comment]
Your version of Excel allows you to read this threaded comment; however, any edits to it will get removed if the file is opened in a newer version of Excel. Learn more: https://go.microsoft.com/fwlink/?linkid=870924
Comment:
    62</t>
      </text>
    </comment>
    <comment ref="O587" authorId="2" shapeId="0" xr:uid="{0C6F835D-77B0-4F3B-862F-3B7BC5DD375E}">
      <text>
        <r>
          <rPr>
            <b/>
            <sz val="9"/>
            <color indexed="81"/>
            <rFont val="Tahoma"/>
            <family val="2"/>
          </rPr>
          <t>OWW AR:</t>
        </r>
        <r>
          <rPr>
            <sz val="9"/>
            <color indexed="81"/>
            <rFont val="Tahoma"/>
            <family val="2"/>
          </rPr>
          <t xml:space="preserve">
Calibration concern</t>
        </r>
      </text>
    </comment>
    <comment ref="G605" authorId="5" shapeId="0" xr:uid="{85FA0573-0FD1-42B4-B307-CFFB8C79D702}">
      <text>
        <t>[Threaded comment]
Your version of Excel allows you to read this threaded comment; however, any edits to it will get removed if the file is opened in a newer version of Excel. Learn more: https://go.microsoft.com/fwlink/?linkid=870924
Comment:
    &lt;</t>
      </text>
    </comment>
    <comment ref="G674" authorId="6" shapeId="0" xr:uid="{EF10927E-1894-4FBB-8C97-885A141EADA2}">
      <text>
        <t>[Threaded comment]
Your version of Excel allows you to read this threaded comment; however, any edits to it will get removed if the file is opened in a newer version of Excel. Learn more: https://go.microsoft.com/fwlink/?linkid=870924
Comment:
    &lt;</t>
      </text>
    </comment>
    <comment ref="V733" authorId="7" shapeId="0" xr:uid="{EFF798A9-5C4E-4BE6-B8F1-A2515A71A4C9}">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 ref="E734" authorId="8" shapeId="0" xr:uid="{351C35F5-85C6-4EC0-879A-780E81AEAA46}">
      <text>
        <t>[Threaded comment]
Your version of Excel allows you to read this threaded comment; however, any edits to it will get removed if the file is opened in a newer version of Excel. Learn more: https://go.microsoft.com/fwlink/?linkid=870924
Comment:
    This is confirmed Holman DOWNSTREAM (labeled incorrectly for lab)</t>
      </text>
    </comment>
    <comment ref="V734" authorId="9" shapeId="0" xr:uid="{F4AAA0BB-61CF-4DBC-99C4-F255F5B9D034}">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74" authorId="0" shapeId="0" xr:uid="{0ED2E0A9-4E08-42D7-B038-DF0F9930956A}">
      <text>
        <r>
          <rPr>
            <b/>
            <sz val="9"/>
            <color indexed="81"/>
            <rFont val="Tahoma"/>
            <family val="2"/>
          </rPr>
          <t>OWW AR:</t>
        </r>
        <r>
          <rPr>
            <sz val="9"/>
            <color indexed="81"/>
            <rFont val="Tahoma"/>
            <family val="2"/>
          </rPr>
          <t xml:space="preserve">
.028</t>
        </r>
      </text>
    </comment>
    <comment ref="F74" authorId="0" shapeId="0" xr:uid="{729D2358-DEE7-4473-99CB-EBD884B82951}">
      <text>
        <r>
          <rPr>
            <b/>
            <sz val="9"/>
            <color indexed="81"/>
            <rFont val="Tahoma"/>
            <family val="2"/>
          </rPr>
          <t>OWW AR:</t>
        </r>
        <r>
          <rPr>
            <sz val="9"/>
            <color indexed="81"/>
            <rFont val="Tahoma"/>
            <family val="2"/>
          </rPr>
          <t xml:space="preserve">
5.561</t>
        </r>
      </text>
    </comment>
    <comment ref="E77" authorId="0" shapeId="0" xr:uid="{42E6516C-A478-4BB7-9817-3B38AA3E715E}">
      <text>
        <r>
          <rPr>
            <b/>
            <sz val="9"/>
            <color indexed="81"/>
            <rFont val="Tahoma"/>
            <family val="2"/>
          </rPr>
          <t>OWW AR:</t>
        </r>
        <r>
          <rPr>
            <sz val="9"/>
            <color indexed="81"/>
            <rFont val="Tahoma"/>
            <family val="2"/>
          </rPr>
          <t xml:space="preserve">
.008</t>
        </r>
      </text>
    </comment>
    <comment ref="F77" authorId="0" shapeId="0" xr:uid="{ABC0E304-D899-4424-AB9A-F47299F7B496}">
      <text>
        <r>
          <rPr>
            <b/>
            <sz val="9"/>
            <color indexed="81"/>
            <rFont val="Tahoma"/>
            <family val="2"/>
          </rPr>
          <t>OWW AR:</t>
        </r>
        <r>
          <rPr>
            <sz val="9"/>
            <color indexed="81"/>
            <rFont val="Tahoma"/>
            <family val="2"/>
          </rPr>
          <t xml:space="preserve">
2.602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J30" authorId="0" shapeId="0" xr:uid="{8A7D401E-EA43-724C-BD74-D0A321FDD563}">
      <text>
        <r>
          <rPr>
            <b/>
            <sz val="9"/>
            <color indexed="81"/>
            <rFont val="Tahoma"/>
            <family val="2"/>
          </rPr>
          <t>OWW AR:</t>
        </r>
        <r>
          <rPr>
            <sz val="9"/>
            <color indexed="81"/>
            <rFont val="Tahoma"/>
            <family val="2"/>
          </rPr>
          <t xml:space="preserve">
TDS was calculated from conductivity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W28" authorId="0" shapeId="0" xr:uid="{B67DE588-97D7-45EA-B4E2-74EF61D16C4B}">
      <text>
        <r>
          <rPr>
            <b/>
            <sz val="9"/>
            <color indexed="81"/>
            <rFont val="Tahoma"/>
            <family val="2"/>
          </rPr>
          <t>OWW AR:</t>
        </r>
        <r>
          <rPr>
            <sz val="9"/>
            <color indexed="81"/>
            <rFont val="Tahoma"/>
            <family val="2"/>
          </rPr>
          <t xml:space="preserve">
need to clarify with team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3" authorId="0" shapeId="0" xr:uid="{00000000-0006-0000-0600-000001000000}">
      <text>
        <r>
          <rPr>
            <b/>
            <sz val="9"/>
            <color indexed="81"/>
            <rFont val="Tahoma"/>
            <family val="2"/>
          </rPr>
          <t>OWW AR:</t>
        </r>
        <r>
          <rPr>
            <sz val="9"/>
            <color indexed="81"/>
            <rFont val="Tahoma"/>
            <family val="2"/>
          </rPr>
          <t xml:space="preserve">
should be 109; 107 got dropped in 2015/2016; 109 started in 2018</t>
        </r>
      </text>
    </comment>
    <comment ref="E4" authorId="0" shapeId="0" xr:uid="{00000000-0006-0000-0600-000002000000}">
      <text>
        <r>
          <rPr>
            <b/>
            <sz val="9"/>
            <color indexed="81"/>
            <rFont val="Tahoma"/>
            <family val="2"/>
          </rPr>
          <t>OWW AR:</t>
        </r>
        <r>
          <rPr>
            <sz val="9"/>
            <color indexed="81"/>
            <rFont val="Tahoma"/>
            <family val="2"/>
          </rPr>
          <t xml:space="preserve">
should be 109; 107 got dropped in 2015/2016; 109 started in 2018</t>
        </r>
      </text>
    </comment>
    <comment ref="E5" authorId="0" shapeId="0" xr:uid="{00000000-0006-0000-0600-000003000000}">
      <text>
        <r>
          <rPr>
            <b/>
            <sz val="9"/>
            <color indexed="81"/>
            <rFont val="Tahoma"/>
            <family val="2"/>
          </rPr>
          <t>OWW AR:</t>
        </r>
        <r>
          <rPr>
            <sz val="9"/>
            <color indexed="81"/>
            <rFont val="Tahoma"/>
            <family val="2"/>
          </rPr>
          <t xml:space="preserve">
should be 109; 107 got dropped in 2015/2016; 109 started in 2018</t>
        </r>
      </text>
    </comment>
    <comment ref="E6" authorId="0" shapeId="0" xr:uid="{00000000-0006-0000-0600-000004000000}">
      <text>
        <r>
          <rPr>
            <b/>
            <sz val="9"/>
            <color indexed="81"/>
            <rFont val="Tahoma"/>
            <family val="2"/>
          </rPr>
          <t>OWW AR:</t>
        </r>
        <r>
          <rPr>
            <sz val="9"/>
            <color indexed="81"/>
            <rFont val="Tahoma"/>
            <family val="2"/>
          </rPr>
          <t xml:space="preserve">
should be 109; 107 got dropped in 2015/2016; 109 started in 2018</t>
        </r>
      </text>
    </comment>
    <comment ref="E7" authorId="0" shapeId="0" xr:uid="{00000000-0006-0000-0600-000005000000}">
      <text>
        <r>
          <rPr>
            <b/>
            <sz val="9"/>
            <color indexed="81"/>
            <rFont val="Tahoma"/>
            <family val="2"/>
          </rPr>
          <t>OWW AR:</t>
        </r>
        <r>
          <rPr>
            <sz val="9"/>
            <color indexed="81"/>
            <rFont val="Tahoma"/>
            <family val="2"/>
          </rPr>
          <t xml:space="preserve">
should be 109; 107 got dropped in 2015/2016; 109 started in 2018</t>
        </r>
      </text>
    </comment>
    <comment ref="E9" authorId="0" shapeId="0" xr:uid="{00000000-0006-0000-0600-000006000000}">
      <text>
        <r>
          <rPr>
            <b/>
            <sz val="9"/>
            <color indexed="81"/>
            <rFont val="Tahoma"/>
            <family val="2"/>
          </rPr>
          <t>OWW AR:</t>
        </r>
        <r>
          <rPr>
            <sz val="9"/>
            <color indexed="81"/>
            <rFont val="Tahoma"/>
            <family val="2"/>
          </rPr>
          <t xml:space="preserve">
should be 109; 107 got dropped in 2015/2016; 109 started in 2018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25" authorId="0" shapeId="0" xr:uid="{00000000-0006-0000-0E00-000001000000}">
      <text>
        <r>
          <rPr>
            <b/>
            <sz val="9"/>
            <color indexed="81"/>
            <rFont val="Tahoma"/>
            <family val="2"/>
          </rPr>
          <t>OWW AR:</t>
        </r>
        <r>
          <rPr>
            <sz val="9"/>
            <color indexed="81"/>
            <rFont val="Tahoma"/>
            <family val="2"/>
          </rPr>
          <t xml:space="preserve">
I think this must be 304 clifty bc 307 Holman upstream is accounted for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tc={C72BA47C-4D69-44B5-9383-DDB582D5387E}</author>
  </authors>
  <commentList>
    <comment ref="V42" authorId="0" shapeId="0" xr:uid="{C72BA47C-4D69-44B5-9383-DDB582D5387E}">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OWW AR</author>
    <author>tc={93000E0A-4036-4CA4-A9BF-3F3E69DBE298}</author>
    <author>tc={21BF2FDE-C462-43E1-A1C5-5840724C7D99}</author>
  </authors>
  <commentList>
    <comment ref="L31" authorId="0" shapeId="0" xr:uid="{700DDE2C-80E6-E048-9F36-57209E39CDE5}">
      <text>
        <r>
          <rPr>
            <b/>
            <sz val="9"/>
            <color indexed="81"/>
            <rFont val="Tahoma"/>
            <family val="2"/>
          </rPr>
          <t>OWW AR:</t>
        </r>
        <r>
          <rPr>
            <sz val="9"/>
            <color indexed="81"/>
            <rFont val="Tahoma"/>
            <family val="2"/>
          </rPr>
          <t xml:space="preserve">
2.602</t>
        </r>
      </text>
    </comment>
    <comment ref="E42" authorId="1" shapeId="0" xr:uid="{93000E0A-4036-4CA4-A9BF-3F3E69DBE298}">
      <text>
        <t>[Threaded comment]
Your version of Excel allows you to read this threaded comment; however, any edits to it will get removed if the file is opened in a newer version of Excel. Learn more: https://go.microsoft.com/fwlink/?linkid=870924
Comment:
    This is confirmed Holman DOWNSTREAM (labeled incorrectly for lab)</t>
      </text>
    </comment>
    <comment ref="V42" authorId="2" shapeId="0" xr:uid="{21BF2FDE-C462-43E1-A1C5-5840724C7D99}">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sharedStrings.xml><?xml version="1.0" encoding="utf-8"?>
<sst xmlns="http://schemas.openxmlformats.org/spreadsheetml/2006/main" count="8584" uniqueCount="1478">
  <si>
    <t>INFORMATION ABOUT THIS DATAFILE</t>
  </si>
  <si>
    <t>This data file includes data collected for the StreamSmart volunteer monitoring program across all sites, for current and past monitoring locations. Data collected starting in November 2020 are collected under a Quality Assurance Project Plan (QAPP).</t>
  </si>
  <si>
    <t>Light blue shaded cells represent cells with functions/calculations.</t>
  </si>
  <si>
    <t>EXPLANATION OF TABS IN THIS DATAFILE</t>
  </si>
  <si>
    <t>SITE LOCATIONS</t>
  </si>
  <si>
    <t>The "site.locations" tab lists all the StreamSmart sites, both current and past, with site number, description, geographic coordinates, and period of record for each site.</t>
  </si>
  <si>
    <t>SITE MAP</t>
  </si>
  <si>
    <t>The "site.map" tab shows a map of sites current to 2022, with sub-watersheds delineated and outlined, and land use land cover presented.</t>
  </si>
  <si>
    <t>DATA</t>
  </si>
  <si>
    <t>The "all.data" tab is where you can find all the data for all sites from the beginning of the program. The fields (headers) are filterable, so you can select to see certain sites. Graphs for each parameter measured are found in the "all.data.graphs" tab.</t>
  </si>
  <si>
    <t>SITE COMPARISONS ON HOLMAN CREEK</t>
  </si>
  <si>
    <t>The "holman.comparison" tab shows data for the 2 monitoring sites we have on Holman Creek, where a point of interest in the Huntsville Wastewater Treatment Plant that impacts the "downstream" site and not the "upstream" site.</t>
  </si>
  <si>
    <t>Comparisons are made for each water quality constituent and the percent difference is shown, in terms of the downstream site relative to the upstream site (so that values over 100% indicate that concentrations at the downstream site are greater than at the upstream site).</t>
  </si>
  <si>
    <t>The red horizontal line is drawn at 100%.</t>
  </si>
  <si>
    <t>INDEX</t>
  </si>
  <si>
    <t>The "index" tab is used to quickly organize and calculate macroinvertebrate scores and index values. It is not meant to provide information to the viewer.</t>
  </si>
  <si>
    <t>SITE DATA</t>
  </si>
  <si>
    <t>Data for given sites is also presented in site-specific tabs labeled with the given site number.</t>
  </si>
  <si>
    <t>INFORMATION ABOUT SAMPLE COLLECTION AND ANALYSIS</t>
  </si>
  <si>
    <t xml:space="preserve">The water chemistry and phyical parameters were collected by trained citizen scientists and analyzed at the State-certified (through the Arkansas Department of Environmental Quality) Arkansas Water Resources Center Water Quality Lab. </t>
  </si>
  <si>
    <t>For information about the AWRC WQL, visit their website at:</t>
  </si>
  <si>
    <t>https://awrc.uada.edu</t>
  </si>
  <si>
    <t>In-situ dissolved oxygen (DO) monitoring began in February 2022.</t>
  </si>
  <si>
    <t>ALL SITES, PAST AND PRESENT</t>
  </si>
  <si>
    <t>Site Number</t>
  </si>
  <si>
    <t>Site description</t>
  </si>
  <si>
    <t>AGFC Stream Name</t>
  </si>
  <si>
    <t>Lat/Long</t>
  </si>
  <si>
    <t>Subwatershed</t>
  </si>
  <si>
    <t>Monitoring Period of Record</t>
  </si>
  <si>
    <t>Begin monitoring period</t>
  </si>
  <si>
    <t>End monitoring period</t>
  </si>
  <si>
    <t>Notes</t>
  </si>
  <si>
    <t>West Fork at Baptist Ford Bridge</t>
  </si>
  <si>
    <t>West Fork White River 101</t>
  </si>
  <si>
    <t>35.982714, -94.173129</t>
  </si>
  <si>
    <t>West Fork</t>
  </si>
  <si>
    <t>August 2016 - Feb 2020; November 2023 - present</t>
  </si>
  <si>
    <t>2014 November</t>
  </si>
  <si>
    <t>Current</t>
  </si>
  <si>
    <t>West Fork (Brentwood Park)</t>
  </si>
  <si>
    <t>West Fork White River 102</t>
  </si>
  <si>
    <t>35.865723, -94.117257</t>
  </si>
  <si>
    <t>May 2014 - Feb 2020</t>
  </si>
  <si>
    <t>2014 May</t>
  </si>
  <si>
    <t>Baldwin Creek Near St. Paul</t>
  </si>
  <si>
    <t>Baldwin Creek 103</t>
  </si>
  <si>
    <t>35.822256, -93.758937</t>
  </si>
  <si>
    <t>Headwaters</t>
  </si>
  <si>
    <t>August 2015 - February 2020</t>
  </si>
  <si>
    <t>2015 August</t>
  </si>
  <si>
    <t>White River Near St. Paul</t>
  </si>
  <si>
    <t>White River 104</t>
  </si>
  <si>
    <t>35.819376, -93.781475</t>
  </si>
  <si>
    <t>Delaney Creek on HWY16</t>
  </si>
  <si>
    <t>Delaney Creek 105</t>
  </si>
  <si>
    <t>35.8526, -93.901317</t>
  </si>
  <si>
    <t>2013 February</t>
  </si>
  <si>
    <t>War Eagle Creek near Ogden confluence</t>
  </si>
  <si>
    <t>War Eagle Creek 107</t>
  </si>
  <si>
    <t>35.888319, -93.679017</t>
  </si>
  <si>
    <t>War Eagle</t>
  </si>
  <si>
    <t>November 2018 - February 2020</t>
  </si>
  <si>
    <t>2015 May; and 2020 Nov was sampled in error</t>
  </si>
  <si>
    <t>Ogden Creek at CR3155</t>
  </si>
  <si>
    <t>Ogden Creek 108</t>
  </si>
  <si>
    <t>35.887733, -93.678983</t>
  </si>
  <si>
    <t>2015 May</t>
  </si>
  <si>
    <t>War Eagle Creek near CR6129</t>
  </si>
  <si>
    <t>War Eagle Creek 109</t>
  </si>
  <si>
    <t>36.041958, -93.703225</t>
  </si>
  <si>
    <t>2018 November</t>
  </si>
  <si>
    <t>2018-current (except on 2020 Nov, sample collected at 107 location)</t>
  </si>
  <si>
    <t>White River at CR 6578</t>
  </si>
  <si>
    <t>White River 110</t>
  </si>
  <si>
    <t>35.923194, -93.938147</t>
  </si>
  <si>
    <t>Lake Sequoyah-White River</t>
  </si>
  <si>
    <t>2021 August</t>
  </si>
  <si>
    <t>Dye Creek on Dye Creek Road</t>
  </si>
  <si>
    <t>Dye Creek 111</t>
  </si>
  <si>
    <t>35.942017, -94.183467</t>
  </si>
  <si>
    <t>Ward Slough</t>
  </si>
  <si>
    <t>Ward Slough 200</t>
  </si>
  <si>
    <t>35.997178, -94.173949</t>
  </si>
  <si>
    <t>August 2016 - February 2020</t>
  </si>
  <si>
    <t>2016 August</t>
  </si>
  <si>
    <t>2020 May</t>
  </si>
  <si>
    <t>Middle Fork of W.R. at Harris Rd</t>
  </si>
  <si>
    <t>Middle Fork White River 201</t>
  </si>
  <si>
    <t>35.996220, -94.073197</t>
  </si>
  <si>
    <t>Middle Fork</t>
  </si>
  <si>
    <t>February 2014 - February 2020</t>
  </si>
  <si>
    <t>2014 February</t>
  </si>
  <si>
    <t>Mullins Creek at the U of A</t>
  </si>
  <si>
    <t>Mullins Creek 202</t>
  </si>
  <si>
    <t>36.059103, -94.178209</t>
  </si>
  <si>
    <t>November 2016 - February 2020</t>
  </si>
  <si>
    <t>2016 November</t>
  </si>
  <si>
    <t>2020 February</t>
  </si>
  <si>
    <t>Hock Creek</t>
  </si>
  <si>
    <t>Hock Creek 205</t>
  </si>
  <si>
    <t>36.022364, -93.859988</t>
  </si>
  <si>
    <t>Richland Creek</t>
  </si>
  <si>
    <t>Spout Spring Branch</t>
  </si>
  <si>
    <t>Spout Spring Branch 206</t>
  </si>
  <si>
    <t>36.055019, -94.161107</t>
  </si>
  <si>
    <t>August 2012 - February 2020*</t>
  </si>
  <si>
    <t>Town Branch (White River Ball fields)</t>
  </si>
  <si>
    <t>Town Branch 210</t>
  </si>
  <si>
    <t>36.042974, -94.135464</t>
  </si>
  <si>
    <t>May 2014 - February 2020</t>
  </si>
  <si>
    <t>2014 August</t>
  </si>
  <si>
    <t>Brush Creek</t>
  </si>
  <si>
    <t>Brush Creek 300</t>
  </si>
  <si>
    <t>36.131947, -93.947956</t>
  </si>
  <si>
    <t>Beaver Reservoir</t>
  </si>
  <si>
    <t>February 2013 - February 2020</t>
  </si>
  <si>
    <t>War Eagle Creek (Huntsville)</t>
  </si>
  <si>
    <t>War Eagle Creek 301</t>
  </si>
  <si>
    <t>36.149997, -93.740137</t>
  </si>
  <si>
    <t>August 2012 - February 2020</t>
  </si>
  <si>
    <t>Glade Creek</t>
  </si>
  <si>
    <t>Glade Creek 302</t>
  </si>
  <si>
    <t>36.159851, -93.811690</t>
  </si>
  <si>
    <t>Clear Creek</t>
  </si>
  <si>
    <t>Clear Creek 303</t>
  </si>
  <si>
    <t>36.195153, -93.789276</t>
  </si>
  <si>
    <t>Clifty Creek</t>
  </si>
  <si>
    <t>Clifty Creek 304</t>
  </si>
  <si>
    <t>36.239525, -93.907125</t>
  </si>
  <si>
    <t>War Eagle Creek (Mill)</t>
  </si>
  <si>
    <t>War Eagle Creek 305</t>
  </si>
  <si>
    <t>36.267597, -93.943130</t>
  </si>
  <si>
    <t>November 2012 - February 2020</t>
  </si>
  <si>
    <t>2012, 2013, 2014</t>
  </si>
  <si>
    <t>Prairie Creek</t>
  </si>
  <si>
    <t>Prairie Creek 306</t>
  </si>
  <si>
    <t>36.341208, -94.096513</t>
  </si>
  <si>
    <t>Holman Creek Upstream of Huntsville</t>
  </si>
  <si>
    <t>Holman Creek (upstream) 307</t>
  </si>
  <si>
    <t>36.104418, -93.756750</t>
  </si>
  <si>
    <t>November 2014 - February 2020</t>
  </si>
  <si>
    <t>Holman Creek Downstream of Huntsville</t>
  </si>
  <si>
    <t>Holman Creek (downstream) 308</t>
  </si>
  <si>
    <t>36.124453, -93.734211</t>
  </si>
  <si>
    <t>Begin Monitoring period</t>
  </si>
  <si>
    <t>Lattitude</t>
  </si>
  <si>
    <t>Longitude</t>
  </si>
  <si>
    <t>2012 August</t>
  </si>
  <si>
    <t>West Fork White River</t>
  </si>
  <si>
    <t>currently monitored</t>
  </si>
  <si>
    <t>Baldwin Creek</t>
  </si>
  <si>
    <t>White River</t>
  </si>
  <si>
    <t>35.818676, -93.779774</t>
  </si>
  <si>
    <t>War Eagle Creek near CR6128</t>
  </si>
  <si>
    <t>see notes under "Site Changes"  below</t>
  </si>
  <si>
    <t>White River at CR6578</t>
  </si>
  <si>
    <t>2021 May</t>
  </si>
  <si>
    <t>Middle Fork White River</t>
  </si>
  <si>
    <t>35.995825, -94.072894</t>
  </si>
  <si>
    <t>New Monitoring Site - November 2016</t>
  </si>
  <si>
    <t>36.022453, -93.859784</t>
  </si>
  <si>
    <t>Town Branch</t>
  </si>
  <si>
    <t>36.043179, -94.135852</t>
  </si>
  <si>
    <t>West Fork at Baptist Ford</t>
  </si>
  <si>
    <t xml:space="preserve">	35.981436</t>
  </si>
  <si>
    <t>New, 2023 Nov</t>
  </si>
  <si>
    <t>2023 November</t>
  </si>
  <si>
    <t xml:space="preserve">	35.981436, -94.173645</t>
  </si>
  <si>
    <t>popular recreation area; downstream from large subdivision on septic</t>
  </si>
  <si>
    <t>36.239342, -93.907653</t>
  </si>
  <si>
    <t>Holman Creek (upstream)</t>
  </si>
  <si>
    <t>Holman Creek (downstream)</t>
  </si>
  <si>
    <t>Map showing sites, sub-watersheds, and land use land cover.</t>
  </si>
  <si>
    <t>West Fork WR at Baptist Ford</t>
  </si>
  <si>
    <t>New!</t>
  </si>
  <si>
    <t>Multipliers for macroinvertebrate index</t>
  </si>
  <si>
    <t>Sensitive species</t>
  </si>
  <si>
    <t>Somewhate sensitive species</t>
  </si>
  <si>
    <t>Tolerant species</t>
  </si>
  <si>
    <t>Index value</t>
  </si>
  <si>
    <t>Quality by index value</t>
  </si>
  <si>
    <t>Poor</t>
  </si>
  <si>
    <t>Fair</t>
  </si>
  <si>
    <t>Good</t>
  </si>
  <si>
    <t>Excellent</t>
  </si>
  <si>
    <t>Date_Sampled</t>
  </si>
  <si>
    <t>Sample_Number</t>
  </si>
  <si>
    <t>Site_number</t>
  </si>
  <si>
    <t>Site_description</t>
  </si>
  <si>
    <t>Sample ID (AWRC lab)</t>
  </si>
  <si>
    <t>Status</t>
  </si>
  <si>
    <t>Alkalinity (mg/l as CaCO3)</t>
  </si>
  <si>
    <t>Conductivity (µS/cm)</t>
  </si>
  <si>
    <t>pH ()</t>
  </si>
  <si>
    <t>Total Dissolved Solids (mg/l)</t>
  </si>
  <si>
    <t>Total Nitrogen (mg/l as N)</t>
  </si>
  <si>
    <t>Total Phosphorus (mg/L as P)</t>
  </si>
  <si>
    <t>Total Suspended Solids (mg/l)</t>
  </si>
  <si>
    <t>Turbidity (NTU's)</t>
  </si>
  <si>
    <t>DO (mg/L)</t>
  </si>
  <si>
    <t>DO (% sat)</t>
  </si>
  <si>
    <t>Time_sampled</t>
  </si>
  <si>
    <t>Water temp (F)</t>
  </si>
  <si>
    <t>Air temp (F)</t>
  </si>
  <si>
    <t>Water temp (C)</t>
  </si>
  <si>
    <t>Air temp (C)</t>
  </si>
  <si>
    <t xml:space="preserve">Water temp * DO probe (C) </t>
  </si>
  <si>
    <t>NumberSpecies_Sensitive</t>
  </si>
  <si>
    <t>NumberSpecies_SomewhatSensitive</t>
  </si>
  <si>
    <t>NumberSpecies_Tolerant</t>
  </si>
  <si>
    <t>IndexValue_Sensitive</t>
  </si>
  <si>
    <t>IndexValue_SomewhatSensitive</t>
  </si>
  <si>
    <t>IndexValue_Tolerant</t>
  </si>
  <si>
    <t>TotalIndexValue</t>
  </si>
  <si>
    <t>WaterQualityIndication</t>
  </si>
  <si>
    <t>130360-05</t>
  </si>
  <si>
    <t>302</t>
  </si>
  <si>
    <t>Approved</t>
  </si>
  <si>
    <t/>
  </si>
  <si>
    <t>130360-03</t>
  </si>
  <si>
    <t>108</t>
  </si>
  <si>
    <t>130360-01</t>
  </si>
  <si>
    <t>206</t>
  </si>
  <si>
    <t>130360-04</t>
  </si>
  <si>
    <t>305</t>
  </si>
  <si>
    <t>130360-02</t>
  </si>
  <si>
    <t>107</t>
  </si>
  <si>
    <t>130363-01</t>
  </si>
  <si>
    <t>303</t>
  </si>
  <si>
    <t>130363-02</t>
  </si>
  <si>
    <t>304</t>
  </si>
  <si>
    <t>130362-01</t>
  </si>
  <si>
    <t>105</t>
  </si>
  <si>
    <t>130363-03</t>
  </si>
  <si>
    <t>306</t>
  </si>
  <si>
    <t>130365-01</t>
  </si>
  <si>
    <t>111</t>
  </si>
  <si>
    <t>130372-02</t>
  </si>
  <si>
    <t>301</t>
  </si>
  <si>
    <t>130372-01</t>
  </si>
  <si>
    <t>300</t>
  </si>
  <si>
    <t>130599-02</t>
  </si>
  <si>
    <t>130599-01</t>
  </si>
  <si>
    <t>130635-01</t>
  </si>
  <si>
    <t>War Eagle 308</t>
  </si>
  <si>
    <t>130635-02</t>
  </si>
  <si>
    <t>130637-01</t>
  </si>
  <si>
    <t>Dye Creek #3</t>
  </si>
  <si>
    <t>130644-01</t>
  </si>
  <si>
    <t>206 Sprout Springs</t>
  </si>
  <si>
    <t>130648-01</t>
  </si>
  <si>
    <t>301 War Eagle</t>
  </si>
  <si>
    <t>130648-04</t>
  </si>
  <si>
    <t>306 Prairie Creek</t>
  </si>
  <si>
    <t>130648-03</t>
  </si>
  <si>
    <t>304 Clifty Creek</t>
  </si>
  <si>
    <t>130648-02</t>
  </si>
  <si>
    <t>303 Clear Creek</t>
  </si>
  <si>
    <t>130648-05</t>
  </si>
  <si>
    <t>300 Brush Creek</t>
  </si>
  <si>
    <t>140096-01</t>
  </si>
  <si>
    <t>107 War Eagle</t>
  </si>
  <si>
    <t>140096-03</t>
  </si>
  <si>
    <t>18 Ogden Creek</t>
  </si>
  <si>
    <t>140096-02</t>
  </si>
  <si>
    <t>140098-01</t>
  </si>
  <si>
    <t>140101-01</t>
  </si>
  <si>
    <t>140105-01</t>
  </si>
  <si>
    <t>301  War Eagle</t>
  </si>
  <si>
    <t>140126-01</t>
  </si>
  <si>
    <t>140126-02</t>
  </si>
  <si>
    <t>140308-05</t>
  </si>
  <si>
    <t>140308-03</t>
  </si>
  <si>
    <t>140308-01</t>
  </si>
  <si>
    <t>140308-04</t>
  </si>
  <si>
    <t>140309-01</t>
  </si>
  <si>
    <t>140309-02</t>
  </si>
  <si>
    <t>140307-01</t>
  </si>
  <si>
    <t>140313-01</t>
  </si>
  <si>
    <t>140414-01</t>
  </si>
  <si>
    <t>War Eagle Creek</t>
  </si>
  <si>
    <t>140417-01</t>
  </si>
  <si>
    <t>Dye Creek</t>
  </si>
  <si>
    <t>140415-01</t>
  </si>
  <si>
    <t>140419-02</t>
  </si>
  <si>
    <t>Glade 302</t>
  </si>
  <si>
    <t>140419-05</t>
  </si>
  <si>
    <t>140419-03</t>
  </si>
  <si>
    <t>Praire Creek 306</t>
  </si>
  <si>
    <t>140419-01</t>
  </si>
  <si>
    <t>War 305</t>
  </si>
  <si>
    <t>140419-04</t>
  </si>
  <si>
    <t>140420-01</t>
  </si>
  <si>
    <t>Mid.Creek White River</t>
  </si>
  <si>
    <t>140423-02</t>
  </si>
  <si>
    <t>140423-01</t>
  </si>
  <si>
    <t>140536-01</t>
  </si>
  <si>
    <t>140536-02</t>
  </si>
  <si>
    <t>Brentwood Park</t>
  </si>
  <si>
    <t>140535-01</t>
  </si>
  <si>
    <t>201</t>
  </si>
  <si>
    <t>140535-02</t>
  </si>
  <si>
    <t>140543-02</t>
  </si>
  <si>
    <t>140543-03</t>
  </si>
  <si>
    <t>140539-01</t>
  </si>
  <si>
    <t>140543-01</t>
  </si>
  <si>
    <t>140543-04</t>
  </si>
  <si>
    <t>140540-01</t>
  </si>
  <si>
    <t>150058-02</t>
  </si>
  <si>
    <t>150058-03</t>
  </si>
  <si>
    <t>150058-01</t>
  </si>
  <si>
    <t>150058-04</t>
  </si>
  <si>
    <t>150059-01</t>
  </si>
  <si>
    <t>150059-02</t>
  </si>
  <si>
    <t>210</t>
  </si>
  <si>
    <t>150062-01</t>
  </si>
  <si>
    <t>150058-05</t>
  </si>
  <si>
    <t>102</t>
  </si>
  <si>
    <t>150063-01</t>
  </si>
  <si>
    <t>150254-01</t>
  </si>
  <si>
    <t>150253-01</t>
  </si>
  <si>
    <t>150255-01</t>
  </si>
  <si>
    <t>150253-03</t>
  </si>
  <si>
    <t>150253-06</t>
  </si>
  <si>
    <t>150255-02</t>
  </si>
  <si>
    <t>150253-02</t>
  </si>
  <si>
    <t>150253-05</t>
  </si>
  <si>
    <t>308</t>
  </si>
  <si>
    <t>150253-04</t>
  </si>
  <si>
    <t>307</t>
  </si>
  <si>
    <t>150256-02</t>
  </si>
  <si>
    <t>150256-01</t>
  </si>
  <si>
    <t>150265-01</t>
  </si>
  <si>
    <t>150265-02</t>
  </si>
  <si>
    <t>Baptist Ford Bridge</t>
  </si>
  <si>
    <t>150264-01</t>
  </si>
  <si>
    <t>150262-01</t>
  </si>
  <si>
    <t>150346-01</t>
  </si>
  <si>
    <t>150345-01</t>
  </si>
  <si>
    <t>150343-02</t>
  </si>
  <si>
    <t>150343-01</t>
  </si>
  <si>
    <t>150348-01</t>
  </si>
  <si>
    <t>150347-02</t>
  </si>
  <si>
    <t>150347-01</t>
  </si>
  <si>
    <t>150348-02</t>
  </si>
  <si>
    <t>150345-02</t>
  </si>
  <si>
    <t>150354-02</t>
  </si>
  <si>
    <t>150354-01</t>
  </si>
  <si>
    <t>101</t>
  </si>
  <si>
    <t>150359-01</t>
  </si>
  <si>
    <t>150359-02</t>
  </si>
  <si>
    <t>150362-01</t>
  </si>
  <si>
    <t>150358-01</t>
  </si>
  <si>
    <t>150358-02</t>
  </si>
  <si>
    <t>150491-01</t>
  </si>
  <si>
    <t>150491-02</t>
  </si>
  <si>
    <t>150488-01</t>
  </si>
  <si>
    <t>150489-01</t>
  </si>
  <si>
    <t>150494-01</t>
  </si>
  <si>
    <t>150496-01</t>
  </si>
  <si>
    <t>150497-02</t>
  </si>
  <si>
    <t>150497-01</t>
  </si>
  <si>
    <t>150496-02</t>
  </si>
  <si>
    <t>150490-01</t>
  </si>
  <si>
    <t>150498-01</t>
  </si>
  <si>
    <t>150507-01</t>
  </si>
  <si>
    <t>150507-02</t>
  </si>
  <si>
    <t>160046-01</t>
  </si>
  <si>
    <t>160050-01</t>
  </si>
  <si>
    <t>160046-02</t>
  </si>
  <si>
    <t>160045-01</t>
  </si>
  <si>
    <t>160047-01</t>
  </si>
  <si>
    <t>160054-02</t>
  </si>
  <si>
    <t>160054-01</t>
  </si>
  <si>
    <t>160058-01</t>
  </si>
  <si>
    <t>160057-01</t>
  </si>
  <si>
    <t>160061-01</t>
  </si>
  <si>
    <t>30</t>
  </si>
  <si>
    <t>160061-02</t>
  </si>
  <si>
    <t>160061-03</t>
  </si>
  <si>
    <t>160065-01</t>
  </si>
  <si>
    <t>104</t>
  </si>
  <si>
    <t>160063-01</t>
  </si>
  <si>
    <t>103</t>
  </si>
  <si>
    <t>160070-01</t>
  </si>
  <si>
    <t>160070-02</t>
  </si>
  <si>
    <t>160174-01</t>
  </si>
  <si>
    <t>160180-01</t>
  </si>
  <si>
    <t>160180-02</t>
  </si>
  <si>
    <t>160186-01</t>
  </si>
  <si>
    <t>160185-02</t>
  </si>
  <si>
    <t>Site 305</t>
  </si>
  <si>
    <t>160185-01</t>
  </si>
  <si>
    <t>Site 302</t>
  </si>
  <si>
    <t>160188-02</t>
  </si>
  <si>
    <t>160183-01</t>
  </si>
  <si>
    <t>160184-01</t>
  </si>
  <si>
    <t>160188-01</t>
  </si>
  <si>
    <t>160190-02</t>
  </si>
  <si>
    <t>160190-01</t>
  </si>
  <si>
    <t>160192-01</t>
  </si>
  <si>
    <t>160193-02</t>
  </si>
  <si>
    <t>309</t>
  </si>
  <si>
    <t>160193-01</t>
  </si>
  <si>
    <t>160195-01</t>
  </si>
  <si>
    <t>Site 300</t>
  </si>
  <si>
    <t>160314-01</t>
  </si>
  <si>
    <t>160314-02</t>
  </si>
  <si>
    <t>160313-01</t>
  </si>
  <si>
    <t>160312-01</t>
  </si>
  <si>
    <t>160311-01</t>
  </si>
  <si>
    <t>Baldwin Crk #103</t>
  </si>
  <si>
    <t>160316-01</t>
  </si>
  <si>
    <t>160318-01</t>
  </si>
  <si>
    <t>160320-02</t>
  </si>
  <si>
    <t>302 GC</t>
  </si>
  <si>
    <t>160320-01</t>
  </si>
  <si>
    <t>305 WE</t>
  </si>
  <si>
    <t>160323-02</t>
  </si>
  <si>
    <t>160323-01</t>
  </si>
  <si>
    <t>160322-01</t>
  </si>
  <si>
    <t>160326-01</t>
  </si>
  <si>
    <t>160326-02</t>
  </si>
  <si>
    <t>160325-02</t>
  </si>
  <si>
    <t>160325-01</t>
  </si>
  <si>
    <t>160450-01</t>
  </si>
  <si>
    <t>160450-02</t>
  </si>
  <si>
    <t>160453-01</t>
  </si>
  <si>
    <t>160453-02</t>
  </si>
  <si>
    <t>160451-01</t>
  </si>
  <si>
    <t>160456-01</t>
  </si>
  <si>
    <t>160456-02</t>
  </si>
  <si>
    <t>160468-02</t>
  </si>
  <si>
    <t>160468-01</t>
  </si>
  <si>
    <t>160470-02</t>
  </si>
  <si>
    <t>160470-01</t>
  </si>
  <si>
    <t>160480-01</t>
  </si>
  <si>
    <t>160472-01</t>
  </si>
  <si>
    <t>301 War Eagle Huntsville</t>
  </si>
  <si>
    <t>160449-01</t>
  </si>
  <si>
    <t>103 Badwin crk</t>
  </si>
  <si>
    <t>170069-01</t>
  </si>
  <si>
    <t>170070-01</t>
  </si>
  <si>
    <t>170071-01</t>
  </si>
  <si>
    <t>170073-01</t>
  </si>
  <si>
    <t>200</t>
  </si>
  <si>
    <t>170084-02</t>
  </si>
  <si>
    <t>170084-01</t>
  </si>
  <si>
    <t>170083-01</t>
  </si>
  <si>
    <t>170083-02</t>
  </si>
  <si>
    <t>170086-02</t>
  </si>
  <si>
    <t>170086-01</t>
  </si>
  <si>
    <t>170087-01</t>
  </si>
  <si>
    <t>Site308 Upstream Holman</t>
  </si>
  <si>
    <t>170087-02</t>
  </si>
  <si>
    <t>Site307 Downstream Holman</t>
  </si>
  <si>
    <t>170090-01</t>
  </si>
  <si>
    <t>103 (Baldwin)</t>
  </si>
  <si>
    <t>170090-02</t>
  </si>
  <si>
    <t>300 Brush</t>
  </si>
  <si>
    <t>170092-01</t>
  </si>
  <si>
    <t>104 White River St. Paul</t>
  </si>
  <si>
    <t>170174-01</t>
  </si>
  <si>
    <t>170174-02</t>
  </si>
  <si>
    <t>170173-01</t>
  </si>
  <si>
    <t>Brush Creek #300</t>
  </si>
  <si>
    <t>170173-02</t>
  </si>
  <si>
    <t>Baldwin Creek #103</t>
  </si>
  <si>
    <t>170176-01</t>
  </si>
  <si>
    <t>206 Spout Springs</t>
  </si>
  <si>
    <t>170176-02</t>
  </si>
  <si>
    <t>170175-01</t>
  </si>
  <si>
    <t>170178-02</t>
  </si>
  <si>
    <t>205</t>
  </si>
  <si>
    <t>170178-01</t>
  </si>
  <si>
    <t>202</t>
  </si>
  <si>
    <t>170180-01</t>
  </si>
  <si>
    <t>170180-02</t>
  </si>
  <si>
    <t>170182-02</t>
  </si>
  <si>
    <t>170182-01</t>
  </si>
  <si>
    <t>170185-01</t>
  </si>
  <si>
    <t>170186-01</t>
  </si>
  <si>
    <t>170187-01</t>
  </si>
  <si>
    <t>170189-02</t>
  </si>
  <si>
    <t>170189-01</t>
  </si>
  <si>
    <t>170189-03</t>
  </si>
  <si>
    <t>170250-02</t>
  </si>
  <si>
    <t>Badwin Cr. 103</t>
  </si>
  <si>
    <t>170250-01</t>
  </si>
  <si>
    <t>Brush Cr. 300</t>
  </si>
  <si>
    <t>170248-02</t>
  </si>
  <si>
    <t>170248-01</t>
  </si>
  <si>
    <t>170249-01</t>
  </si>
  <si>
    <t>170249-02</t>
  </si>
  <si>
    <t>170252-01</t>
  </si>
  <si>
    <t>104 White River</t>
  </si>
  <si>
    <t>170256-01</t>
  </si>
  <si>
    <t>170259-01</t>
  </si>
  <si>
    <t>170258-01</t>
  </si>
  <si>
    <t>170264-01</t>
  </si>
  <si>
    <t>170274-01</t>
  </si>
  <si>
    <t>170274-02</t>
  </si>
  <si>
    <t>170275-03</t>
  </si>
  <si>
    <t>170275-02</t>
  </si>
  <si>
    <t>170275-01</t>
  </si>
  <si>
    <t>170277-02</t>
  </si>
  <si>
    <t>170277-01</t>
  </si>
  <si>
    <t>170395-01</t>
  </si>
  <si>
    <t>170396-01</t>
  </si>
  <si>
    <t>103 Baldwin Creek</t>
  </si>
  <si>
    <t>170397-01</t>
  </si>
  <si>
    <t>170398-01</t>
  </si>
  <si>
    <t>302 Glade Creek</t>
  </si>
  <si>
    <t>170398-02</t>
  </si>
  <si>
    <t>305 War Eagle Mill</t>
  </si>
  <si>
    <t>170400-01</t>
  </si>
  <si>
    <t>170400-02</t>
  </si>
  <si>
    <t>170401-01</t>
  </si>
  <si>
    <t>170401-02</t>
  </si>
  <si>
    <t>170403-01</t>
  </si>
  <si>
    <t>210 Town Branch</t>
  </si>
  <si>
    <t>170410-02</t>
  </si>
  <si>
    <t>170410-01</t>
  </si>
  <si>
    <t>170411-03</t>
  </si>
  <si>
    <t>170411-01</t>
  </si>
  <si>
    <t>170411-02</t>
  </si>
  <si>
    <t>170411-04</t>
  </si>
  <si>
    <t>170413-01</t>
  </si>
  <si>
    <t>180043-01</t>
  </si>
  <si>
    <t>180043-02</t>
  </si>
  <si>
    <t>180048-01</t>
  </si>
  <si>
    <t>White River St Paul 104</t>
  </si>
  <si>
    <t>180047-01</t>
  </si>
  <si>
    <t>180052-01</t>
  </si>
  <si>
    <t>210 townbranch</t>
  </si>
  <si>
    <t>180051-01</t>
  </si>
  <si>
    <t>103 Baldwin Crk</t>
  </si>
  <si>
    <t>180051-02</t>
  </si>
  <si>
    <t>300 Bush Crk</t>
  </si>
  <si>
    <t>180056-02</t>
  </si>
  <si>
    <t>305 War Eagle Crk.</t>
  </si>
  <si>
    <t>180056-01</t>
  </si>
  <si>
    <t>302 Glade Crk.</t>
  </si>
  <si>
    <t>180070-01</t>
  </si>
  <si>
    <t>102 Brentwood Pk</t>
  </si>
  <si>
    <t>180070-02</t>
  </si>
  <si>
    <t>101 Baptist Ford</t>
  </si>
  <si>
    <t>180163-01</t>
  </si>
  <si>
    <t>180170-03</t>
  </si>
  <si>
    <t>206 Spout Spring</t>
  </si>
  <si>
    <t>180170-02</t>
  </si>
  <si>
    <t>180170-01</t>
  </si>
  <si>
    <t>180165-01</t>
  </si>
  <si>
    <t>180165-02</t>
  </si>
  <si>
    <t>305 War Eagle</t>
  </si>
  <si>
    <t>180169-01</t>
  </si>
  <si>
    <t>102 Brentwood</t>
  </si>
  <si>
    <t>180169-02</t>
  </si>
  <si>
    <t>180168-01</t>
  </si>
  <si>
    <t>180175-01</t>
  </si>
  <si>
    <t>180178-01</t>
  </si>
  <si>
    <t>205 Hock Creek</t>
  </si>
  <si>
    <t>180180-01</t>
  </si>
  <si>
    <t>180182-01</t>
  </si>
  <si>
    <t>307 Holman Upstream</t>
  </si>
  <si>
    <t>180182-02</t>
  </si>
  <si>
    <t>308  Holman Downstream</t>
  </si>
  <si>
    <t>180187-03</t>
  </si>
  <si>
    <t>201 Middle Fork</t>
  </si>
  <si>
    <t>180187-04</t>
  </si>
  <si>
    <t>180187-02</t>
  </si>
  <si>
    <t>301 War Eagle (Withrow Springs)</t>
  </si>
  <si>
    <t>180187-01</t>
  </si>
  <si>
    <t>200 Ward Slough</t>
  </si>
  <si>
    <t>180270-01</t>
  </si>
  <si>
    <t>302 Glade Crk</t>
  </si>
  <si>
    <t>180270-02</t>
  </si>
  <si>
    <t>180273-01</t>
  </si>
  <si>
    <t>103 Baldwin</t>
  </si>
  <si>
    <t>180273-02</t>
  </si>
  <si>
    <t>300 Burch Creek</t>
  </si>
  <si>
    <t>180287-03</t>
  </si>
  <si>
    <t>304 Clify</t>
  </si>
  <si>
    <t>180287-01</t>
  </si>
  <si>
    <t>205 Hock</t>
  </si>
  <si>
    <t>180287-02</t>
  </si>
  <si>
    <t>303 Clear</t>
  </si>
  <si>
    <t>180286-01</t>
  </si>
  <si>
    <t>180280-03</t>
  </si>
  <si>
    <t>Site 201</t>
  </si>
  <si>
    <t>180280-04</t>
  </si>
  <si>
    <t>Site 202</t>
  </si>
  <si>
    <t>180280-05</t>
  </si>
  <si>
    <t>Site 206</t>
  </si>
  <si>
    <t>180280-02</t>
  </si>
  <si>
    <t>Site 200</t>
  </si>
  <si>
    <t>180280-01</t>
  </si>
  <si>
    <t>Site 104</t>
  </si>
  <si>
    <t>180280-07</t>
  </si>
  <si>
    <t>Site 102</t>
  </si>
  <si>
    <t>180280-06</t>
  </si>
  <si>
    <t>Site 101</t>
  </si>
  <si>
    <t>180296-04</t>
  </si>
  <si>
    <t>308 Holman Crk Downstream</t>
  </si>
  <si>
    <t>180296-03</t>
  </si>
  <si>
    <t>307 Holman Crk Upstream</t>
  </si>
  <si>
    <t>180296-02</t>
  </si>
  <si>
    <t>180296-01</t>
  </si>
  <si>
    <t>301 WEC Huntsville</t>
  </si>
  <si>
    <t>180420-01</t>
  </si>
  <si>
    <t>202 Mullins Branch</t>
  </si>
  <si>
    <t>180426-02</t>
  </si>
  <si>
    <t>303 Clean Creek</t>
  </si>
  <si>
    <t>180426-01</t>
  </si>
  <si>
    <t>180421-01</t>
  </si>
  <si>
    <t>302 Glade</t>
  </si>
  <si>
    <t>180421-02</t>
  </si>
  <si>
    <t>180422-01</t>
  </si>
  <si>
    <t>104 WR St. Paul</t>
  </si>
  <si>
    <t>180430-01</t>
  </si>
  <si>
    <t>180430-02</t>
  </si>
  <si>
    <t>180433-01</t>
  </si>
  <si>
    <t>205 Hock Crk</t>
  </si>
  <si>
    <t>180435-01</t>
  </si>
  <si>
    <t>180436-01</t>
  </si>
  <si>
    <t>180442-05</t>
  </si>
  <si>
    <t>308 Holemun Downstream</t>
  </si>
  <si>
    <t>180442-04</t>
  </si>
  <si>
    <t>307 Holemun Upstream</t>
  </si>
  <si>
    <t>180442-02</t>
  </si>
  <si>
    <t>201 Middle Fork WR</t>
  </si>
  <si>
    <t>180442-03</t>
  </si>
  <si>
    <t>180442-01</t>
  </si>
  <si>
    <t>180449-02</t>
  </si>
  <si>
    <t>102 Brentwood Park</t>
  </si>
  <si>
    <t>180449-01</t>
  </si>
  <si>
    <t>101Baptist Ford</t>
  </si>
  <si>
    <t>180456-01</t>
  </si>
  <si>
    <t>190064-01</t>
  </si>
  <si>
    <t>Site 200 Ward Slough</t>
  </si>
  <si>
    <t>190068-02</t>
  </si>
  <si>
    <t>Site 102 Brentwood Park</t>
  </si>
  <si>
    <t>190068-01</t>
  </si>
  <si>
    <t>Site 101 Baptist Ford</t>
  </si>
  <si>
    <t>190065-01</t>
  </si>
  <si>
    <t>Site 201 Middle Fork</t>
  </si>
  <si>
    <t>190071-02</t>
  </si>
  <si>
    <t>190069-01</t>
  </si>
  <si>
    <t>190071-03</t>
  </si>
  <si>
    <t>306 Prairie Crk</t>
  </si>
  <si>
    <t>190071-01</t>
  </si>
  <si>
    <t>301 WE/Withrow</t>
  </si>
  <si>
    <t>190069-02</t>
  </si>
  <si>
    <t>190067-01</t>
  </si>
  <si>
    <t>Site 104 WR St. Paul</t>
  </si>
  <si>
    <t>190074-02</t>
  </si>
  <si>
    <t>190074-01</t>
  </si>
  <si>
    <t>190073-01</t>
  </si>
  <si>
    <t>202 Mullins</t>
  </si>
  <si>
    <t>190083-01</t>
  </si>
  <si>
    <t>190083-02</t>
  </si>
  <si>
    <t>190112-01</t>
  </si>
  <si>
    <t>190112-04</t>
  </si>
  <si>
    <t>308 Holman Downstream</t>
  </si>
  <si>
    <t>190112-03</t>
  </si>
  <si>
    <t>190112-02</t>
  </si>
  <si>
    <t>190234-01</t>
  </si>
  <si>
    <t>301 War Eagle @Withrow Springs</t>
  </si>
  <si>
    <t>190230-02</t>
  </si>
  <si>
    <t>190231-01</t>
  </si>
  <si>
    <t>Harris Rd 201</t>
  </si>
  <si>
    <t>190230-01</t>
  </si>
  <si>
    <t>305 War Eagle Creek</t>
  </si>
  <si>
    <t>190240-01</t>
  </si>
  <si>
    <t>Baldwin Crk  103</t>
  </si>
  <si>
    <t>190240-03</t>
  </si>
  <si>
    <t>Spout Springs 206</t>
  </si>
  <si>
    <t>190240-02</t>
  </si>
  <si>
    <t>190241-01</t>
  </si>
  <si>
    <t>190250-01</t>
  </si>
  <si>
    <t>190250-02</t>
  </si>
  <si>
    <t>307 Clifty Creek</t>
  </si>
  <si>
    <t>190253-02</t>
  </si>
  <si>
    <t>190249-01</t>
  </si>
  <si>
    <t>190249-02</t>
  </si>
  <si>
    <t>190253-01</t>
  </si>
  <si>
    <t>190257-01</t>
  </si>
  <si>
    <t>202 Mullins Creek</t>
  </si>
  <si>
    <t>190256-01</t>
  </si>
  <si>
    <t>190259-01</t>
  </si>
  <si>
    <t>190259-02</t>
  </si>
  <si>
    <t>190260-01</t>
  </si>
  <si>
    <t>300 Brush Crk</t>
  </si>
  <si>
    <t>190265-01</t>
  </si>
  <si>
    <t>107 War Eagle Up</t>
  </si>
  <si>
    <t>190349-01</t>
  </si>
  <si>
    <t>190350-01</t>
  </si>
  <si>
    <t>190348-01</t>
  </si>
  <si>
    <t>190354-02</t>
  </si>
  <si>
    <t>190356-01</t>
  </si>
  <si>
    <t>190356-02</t>
  </si>
  <si>
    <t>190356-03</t>
  </si>
  <si>
    <t>190354-01</t>
  </si>
  <si>
    <t>190358-02</t>
  </si>
  <si>
    <t>190358-01</t>
  </si>
  <si>
    <t>190361-01</t>
  </si>
  <si>
    <t>190361-02</t>
  </si>
  <si>
    <t>190377-01</t>
  </si>
  <si>
    <t>190377-02</t>
  </si>
  <si>
    <t>190377-03</t>
  </si>
  <si>
    <t>190376-01</t>
  </si>
  <si>
    <t>190384-01</t>
  </si>
  <si>
    <t>Site 107</t>
  </si>
  <si>
    <t>190384-02</t>
  </si>
  <si>
    <t>190402-02</t>
  </si>
  <si>
    <t>Site 102 Brentwood</t>
  </si>
  <si>
    <t>190402-01</t>
  </si>
  <si>
    <t>190497-02</t>
  </si>
  <si>
    <t>190497-03</t>
  </si>
  <si>
    <t>190497-01</t>
  </si>
  <si>
    <t>190498-01</t>
  </si>
  <si>
    <t>Site 210 Town Branch</t>
  </si>
  <si>
    <t>190504-01</t>
  </si>
  <si>
    <t>190510-01</t>
  </si>
  <si>
    <t>190510-02</t>
  </si>
  <si>
    <t>190511-01</t>
  </si>
  <si>
    <t>190515-02</t>
  </si>
  <si>
    <t>190515-01</t>
  </si>
  <si>
    <t>190519-01</t>
  </si>
  <si>
    <t>190523-01</t>
  </si>
  <si>
    <t>301 War Eagle Crk</t>
  </si>
  <si>
    <t>190524-01</t>
  </si>
  <si>
    <t>190522-01</t>
  </si>
  <si>
    <t>190547-01</t>
  </si>
  <si>
    <t>Site 205 Hock Crk</t>
  </si>
  <si>
    <t>190547-02</t>
  </si>
  <si>
    <t>Site 107 War Eagle Upstream</t>
  </si>
  <si>
    <t>190549-01</t>
  </si>
  <si>
    <t>190553-02</t>
  </si>
  <si>
    <t>190553-01</t>
  </si>
  <si>
    <t>190557-01</t>
  </si>
  <si>
    <t>200050-01</t>
  </si>
  <si>
    <t>206 Spout</t>
  </si>
  <si>
    <t>200049-01</t>
  </si>
  <si>
    <t>200054-02</t>
  </si>
  <si>
    <t>308 Holum down stream</t>
  </si>
  <si>
    <t>200054-01</t>
  </si>
  <si>
    <t>307 Holum upstream</t>
  </si>
  <si>
    <t>200066-02</t>
  </si>
  <si>
    <t>210 TB</t>
  </si>
  <si>
    <t>200066-03</t>
  </si>
  <si>
    <t>102 WF Brentwood</t>
  </si>
  <si>
    <t>200066-01</t>
  </si>
  <si>
    <t>200070-02</t>
  </si>
  <si>
    <t>303 Clear Crk</t>
  </si>
  <si>
    <t>200070-01</t>
  </si>
  <si>
    <t>304 Clifty Crk</t>
  </si>
  <si>
    <t>200067-01</t>
  </si>
  <si>
    <t>306 Bush Creek</t>
  </si>
  <si>
    <t>200066-04</t>
  </si>
  <si>
    <t>101 WR Baptist Ford</t>
  </si>
  <si>
    <t>200073-01</t>
  </si>
  <si>
    <t>200076-01</t>
  </si>
  <si>
    <t>200077-01</t>
  </si>
  <si>
    <t>200077-02</t>
  </si>
  <si>
    <t>200080-01</t>
  </si>
  <si>
    <t>200086-01</t>
  </si>
  <si>
    <t>200121-01</t>
  </si>
  <si>
    <t>200128-01</t>
  </si>
  <si>
    <t>200219-01</t>
  </si>
  <si>
    <t>200216-01</t>
  </si>
  <si>
    <t>Site 301</t>
  </si>
  <si>
    <t>200220-01</t>
  </si>
  <si>
    <t>Site 300 Brush Creek</t>
  </si>
  <si>
    <t>200221-02</t>
  </si>
  <si>
    <t>200221-01</t>
  </si>
  <si>
    <t>200225-01</t>
  </si>
  <si>
    <t>200230-01</t>
  </si>
  <si>
    <t>200227-01</t>
  </si>
  <si>
    <t>#200 Ward Slough</t>
  </si>
  <si>
    <t>200229-01</t>
  </si>
  <si>
    <t>200230-02</t>
  </si>
  <si>
    <t>200230-03</t>
  </si>
  <si>
    <t>200229-02</t>
  </si>
  <si>
    <t>200238-02</t>
  </si>
  <si>
    <t>200238-01</t>
  </si>
  <si>
    <t>200237-02</t>
  </si>
  <si>
    <t>200237-01</t>
  </si>
  <si>
    <t>200241-01</t>
  </si>
  <si>
    <t>200246-01</t>
  </si>
  <si>
    <t>200247-01</t>
  </si>
  <si>
    <t>200247-02</t>
  </si>
  <si>
    <t>200338-01</t>
  </si>
  <si>
    <t>200337-01</t>
  </si>
  <si>
    <t>200340-02</t>
  </si>
  <si>
    <t>200340-01</t>
  </si>
  <si>
    <t>200342-01</t>
  </si>
  <si>
    <t>200347-03</t>
  </si>
  <si>
    <t>200347-02</t>
  </si>
  <si>
    <t>304 Clifty</t>
  </si>
  <si>
    <t>200341-01</t>
  </si>
  <si>
    <t>200347-01</t>
  </si>
  <si>
    <t>200339-01</t>
  </si>
  <si>
    <t>War Eagle #301</t>
  </si>
  <si>
    <t>200341-02</t>
  </si>
  <si>
    <t>200343-01</t>
  </si>
  <si>
    <t>200356-01</t>
  </si>
  <si>
    <t>200355-01</t>
  </si>
  <si>
    <t>200357-01</t>
  </si>
  <si>
    <t>200360-01</t>
  </si>
  <si>
    <t>200360-02</t>
  </si>
  <si>
    <t>200358-02</t>
  </si>
  <si>
    <t>200358-01</t>
  </si>
  <si>
    <t>200362-01</t>
  </si>
  <si>
    <t>200477-01</t>
  </si>
  <si>
    <t>200477-02</t>
  </si>
  <si>
    <t>200  Ward Slough</t>
  </si>
  <si>
    <t>200477-03</t>
  </si>
  <si>
    <t>200481-02</t>
  </si>
  <si>
    <t>200481-04</t>
  </si>
  <si>
    <t>200481-05</t>
  </si>
  <si>
    <t>200481-06</t>
  </si>
  <si>
    <t>306 Prairie</t>
  </si>
  <si>
    <t>200481-03</t>
  </si>
  <si>
    <t>200481-01</t>
  </si>
  <si>
    <t>210256-01</t>
  </si>
  <si>
    <t>210261-01</t>
  </si>
  <si>
    <t>210262-01</t>
  </si>
  <si>
    <t>210262-02</t>
  </si>
  <si>
    <t>210263-01</t>
  </si>
  <si>
    <t>210270-01</t>
  </si>
  <si>
    <t>#104 White River near St Paul</t>
  </si>
  <si>
    <t>210278-01</t>
  </si>
  <si>
    <t>103 Badwin</t>
  </si>
  <si>
    <t>210278-04</t>
  </si>
  <si>
    <t xml:space="preserve"> </t>
  </si>
  <si>
    <t>210278-06</t>
  </si>
  <si>
    <t>308 Holman downstream</t>
  </si>
  <si>
    <t>210278-05</t>
  </si>
  <si>
    <t>307 Holman upstream</t>
  </si>
  <si>
    <t>210278-03</t>
  </si>
  <si>
    <t>210278-02</t>
  </si>
  <si>
    <t>107 WEC</t>
  </si>
  <si>
    <t>210402-01</t>
  </si>
  <si>
    <t>Clear Crk  303</t>
  </si>
  <si>
    <t>210402-02</t>
  </si>
  <si>
    <t>Clifty Crk  304</t>
  </si>
  <si>
    <t>210411-02</t>
  </si>
  <si>
    <t>Holman Crk DS 308</t>
  </si>
  <si>
    <t>210401-01</t>
  </si>
  <si>
    <t>Busch Crk  300</t>
  </si>
  <si>
    <t>210411-01</t>
  </si>
  <si>
    <t>Holman Crk US 307</t>
  </si>
  <si>
    <t>210410-01</t>
  </si>
  <si>
    <t>War Eagle Crk  109</t>
  </si>
  <si>
    <t>210404-01</t>
  </si>
  <si>
    <t>WF Brentwood 102</t>
  </si>
  <si>
    <t>210417-01</t>
  </si>
  <si>
    <t>103 Baldwin Cr.</t>
  </si>
  <si>
    <t>210417-02</t>
  </si>
  <si>
    <t>205 Hock Cr.</t>
  </si>
  <si>
    <t>210426-01</t>
  </si>
  <si>
    <t>Glade Crk  302</t>
  </si>
  <si>
    <t>210431-01</t>
  </si>
  <si>
    <t>Middle Fork WR  201</t>
  </si>
  <si>
    <t>210430-01</t>
  </si>
  <si>
    <t>Town Branch  210</t>
  </si>
  <si>
    <t>210566-01</t>
  </si>
  <si>
    <t>210566-02</t>
  </si>
  <si>
    <t>210567-01</t>
  </si>
  <si>
    <t>210572-01</t>
  </si>
  <si>
    <t>210583-01</t>
  </si>
  <si>
    <t>210584-01</t>
  </si>
  <si>
    <t>#109 War Eagle Creek</t>
  </si>
  <si>
    <t>210587-01</t>
  </si>
  <si>
    <t>210587-02</t>
  </si>
  <si>
    <t>210599-02</t>
  </si>
  <si>
    <t>308 Downstream Holman Crk</t>
  </si>
  <si>
    <t>210599-01</t>
  </si>
  <si>
    <t>307 Upstream Holman Crk</t>
  </si>
  <si>
    <t>210603-01</t>
  </si>
  <si>
    <t>210602-01</t>
  </si>
  <si>
    <t>210666-01</t>
  </si>
  <si>
    <t>220091-01</t>
  </si>
  <si>
    <t>220090-02</t>
  </si>
  <si>
    <t>220090-01</t>
  </si>
  <si>
    <t>220089-01</t>
  </si>
  <si>
    <t xml:space="preserve">Glade Creek </t>
  </si>
  <si>
    <t>220096-01</t>
  </si>
  <si>
    <t>220092-01</t>
  </si>
  <si>
    <t>104 WR-St. Paul</t>
  </si>
  <si>
    <t>220094-01</t>
  </si>
  <si>
    <t>102  West Fork</t>
  </si>
  <si>
    <t>220104-01</t>
  </si>
  <si>
    <t>220104-02</t>
  </si>
  <si>
    <t>220105-02</t>
  </si>
  <si>
    <t>220105-01</t>
  </si>
  <si>
    <t>220106-01</t>
  </si>
  <si>
    <t>109  War Eagle Creek</t>
  </si>
  <si>
    <t>220109-01</t>
  </si>
  <si>
    <t>Site #110 White River</t>
  </si>
  <si>
    <t>220109-02</t>
  </si>
  <si>
    <t>Un-numbered</t>
  </si>
  <si>
    <t>White River Durham</t>
  </si>
  <si>
    <t>220139-01</t>
  </si>
  <si>
    <t>210    TB</t>
  </si>
  <si>
    <t>220274-01</t>
  </si>
  <si>
    <t>War Eagle Creek Site 109</t>
  </si>
  <si>
    <t>220275-01</t>
  </si>
  <si>
    <t>220280-01</t>
  </si>
  <si>
    <t>Glade Creek #302</t>
  </si>
  <si>
    <t>220281-02</t>
  </si>
  <si>
    <t>Holman Crk Dwnstrm  308</t>
  </si>
  <si>
    <t>220281-01</t>
  </si>
  <si>
    <t>Holman Crk Upstream  307</t>
  </si>
  <si>
    <t>220279-01</t>
  </si>
  <si>
    <t>Site 110</t>
  </si>
  <si>
    <t>220279-02</t>
  </si>
  <si>
    <t>Site 110.5</t>
  </si>
  <si>
    <t>220287-01</t>
  </si>
  <si>
    <t>300  Brush Creek</t>
  </si>
  <si>
    <t>220290-01</t>
  </si>
  <si>
    <t>220290-02</t>
  </si>
  <si>
    <t>220286-01</t>
  </si>
  <si>
    <t>Middle Fork WR 201</t>
  </si>
  <si>
    <t>220291-02</t>
  </si>
  <si>
    <t>220291-01</t>
  </si>
  <si>
    <t>220293-01</t>
  </si>
  <si>
    <t>220293-02</t>
  </si>
  <si>
    <t>220409-01</t>
  </si>
  <si>
    <t>#103 Baldwin Creek</t>
  </si>
  <si>
    <t>220409-02</t>
  </si>
  <si>
    <t>#302 Glade Creek</t>
  </si>
  <si>
    <t>220409-03</t>
  </si>
  <si>
    <t>#205 Hock Creek</t>
  </si>
  <si>
    <t>220407-02</t>
  </si>
  <si>
    <t>#308 Holman CR. Downstream WWTP</t>
  </si>
  <si>
    <t>220407-01</t>
  </si>
  <si>
    <t>#307 Holman Cr. Upstream WWTP</t>
  </si>
  <si>
    <t>220412-01</t>
  </si>
  <si>
    <t>#110 White River @ CR6578</t>
  </si>
  <si>
    <t>220412-02</t>
  </si>
  <si>
    <t>#110.5 White River @ Durham</t>
  </si>
  <si>
    <t>220414-01</t>
  </si>
  <si>
    <t>#300 Brush Creek</t>
  </si>
  <si>
    <t>220413-01</t>
  </si>
  <si>
    <t>#102 West Fork (Brentwook Park)</t>
  </si>
  <si>
    <t>220422-01</t>
  </si>
  <si>
    <t>#303 Clear Creek</t>
  </si>
  <si>
    <t>220422-02</t>
  </si>
  <si>
    <t>#304 Clifty Creek</t>
  </si>
  <si>
    <t>220430-01</t>
  </si>
  <si>
    <t>#201 Middle Fork of WR</t>
  </si>
  <si>
    <t>220431-02</t>
  </si>
  <si>
    <t>#210 Town Branch (White River Ballfields)</t>
  </si>
  <si>
    <t>220432-01</t>
  </si>
  <si>
    <t>220431-01</t>
  </si>
  <si>
    <t>#104 White River Nr. St. Paul</t>
  </si>
  <si>
    <t>220598-01</t>
  </si>
  <si>
    <t>220604-02</t>
  </si>
  <si>
    <t>220604-01</t>
  </si>
  <si>
    <t>Middle Fork of WR</t>
  </si>
  <si>
    <t>220607-01</t>
  </si>
  <si>
    <t>220607-02</t>
  </si>
  <si>
    <t>220611-01</t>
  </si>
  <si>
    <t>220614-01</t>
  </si>
  <si>
    <t>220618-01</t>
  </si>
  <si>
    <t>220618-02</t>
  </si>
  <si>
    <t>White River at Durham</t>
  </si>
  <si>
    <t>220627-02</t>
  </si>
  <si>
    <t>Holman Creek Downstream</t>
  </si>
  <si>
    <t>220627-01</t>
  </si>
  <si>
    <t>Holman Creek Upstream</t>
  </si>
  <si>
    <t>220635-02</t>
  </si>
  <si>
    <t>220635-03</t>
  </si>
  <si>
    <t>220643-01</t>
  </si>
  <si>
    <t>White River nr. St. Paul</t>
  </si>
  <si>
    <t>220675-01</t>
  </si>
  <si>
    <t>230076-01</t>
  </si>
  <si>
    <t>#110 WR CR6578</t>
  </si>
  <si>
    <t>230076-02</t>
  </si>
  <si>
    <t>WR nr. Durham</t>
  </si>
  <si>
    <t>230076-04</t>
  </si>
  <si>
    <t>#300 Brush</t>
  </si>
  <si>
    <t>230081-01</t>
  </si>
  <si>
    <t>230081-02</t>
  </si>
  <si>
    <t>#304 Clift Creek</t>
  </si>
  <si>
    <t>230085-01</t>
  </si>
  <si>
    <t>230085-03</t>
  </si>
  <si>
    <t>230085-02</t>
  </si>
  <si>
    <t>230089-01</t>
  </si>
  <si>
    <t>#102 West Fork</t>
  </si>
  <si>
    <t>230094-02</t>
  </si>
  <si>
    <t>#210 Town Branch</t>
  </si>
  <si>
    <t>230094-01</t>
  </si>
  <si>
    <t>#104 WR St. Paul</t>
  </si>
  <si>
    <t>230098-01</t>
  </si>
  <si>
    <t>#103 Baldwin</t>
  </si>
  <si>
    <t>230098-02</t>
  </si>
  <si>
    <t>#205 Hock</t>
  </si>
  <si>
    <t>230101-01</t>
  </si>
  <si>
    <t>WEC #109</t>
  </si>
  <si>
    <t>230131-01</t>
  </si>
  <si>
    <t>230252-01</t>
  </si>
  <si>
    <t>109 War Eagle Cr.</t>
  </si>
  <si>
    <t>230256-01</t>
  </si>
  <si>
    <t>201 Middle Fork White River</t>
  </si>
  <si>
    <t>230262-03</t>
  </si>
  <si>
    <t>230262-01</t>
  </si>
  <si>
    <t>230258-01</t>
  </si>
  <si>
    <t>307 Holman up</t>
  </si>
  <si>
    <t>230258-02</t>
  </si>
  <si>
    <t>308 Holman down</t>
  </si>
  <si>
    <t>230261-01</t>
  </si>
  <si>
    <t>102 WFWR</t>
  </si>
  <si>
    <t>230261-02</t>
  </si>
  <si>
    <t>110 WR CR6578</t>
  </si>
  <si>
    <t>230261-03</t>
  </si>
  <si>
    <t>WR Durham</t>
  </si>
  <si>
    <t>230267-01</t>
  </si>
  <si>
    <t>no power</t>
  </si>
  <si>
    <t>230267-02</t>
  </si>
  <si>
    <t>did not have probe</t>
  </si>
  <si>
    <t>230267-03</t>
  </si>
  <si>
    <t>230274-01</t>
  </si>
  <si>
    <t>230279-02</t>
  </si>
  <si>
    <t>230279-01</t>
  </si>
  <si>
    <t>230388-01</t>
  </si>
  <si>
    <t>#201 Middle Fork WR</t>
  </si>
  <si>
    <t>230388-03</t>
  </si>
  <si>
    <t>230388-02</t>
  </si>
  <si>
    <t>230390-01</t>
  </si>
  <si>
    <t>#110 - WR @ CR6578</t>
  </si>
  <si>
    <t>230390-02</t>
  </si>
  <si>
    <t>#110.5 - WR @ Durham</t>
  </si>
  <si>
    <t>230393-01</t>
  </si>
  <si>
    <t>#102  WFWR</t>
  </si>
  <si>
    <t>230407-01</t>
  </si>
  <si>
    <t>230413-01</t>
  </si>
  <si>
    <t>#302 Glade Cr</t>
  </si>
  <si>
    <t>230412-02</t>
  </si>
  <si>
    <t>#307 Holman Cr. US Huntsville</t>
  </si>
  <si>
    <t>230412-01</t>
  </si>
  <si>
    <t>#308 Holman Cr. DS Huntsville</t>
  </si>
  <si>
    <t>230413-02</t>
  </si>
  <si>
    <t>#104 WR @ St. Paul</t>
  </si>
  <si>
    <t>230413-03</t>
  </si>
  <si>
    <t>230418-01</t>
  </si>
  <si>
    <t>230432-02</t>
  </si>
  <si>
    <t>230432-01</t>
  </si>
  <si>
    <t>230565-01</t>
  </si>
  <si>
    <t>#300 Brush Cr.</t>
  </si>
  <si>
    <t>230567-03</t>
  </si>
  <si>
    <t>110.5 WR @ Durham</t>
  </si>
  <si>
    <t>230567-01</t>
  </si>
  <si>
    <t>110 WR @ CR6578</t>
  </si>
  <si>
    <t>230567-02</t>
  </si>
  <si>
    <t>110 WR @ CR6578 - Blank</t>
  </si>
  <si>
    <t>230573-01</t>
  </si>
  <si>
    <t>102 West Fork</t>
  </si>
  <si>
    <t>230576-01</t>
  </si>
  <si>
    <t>230576-02</t>
  </si>
  <si>
    <t>230588-01</t>
  </si>
  <si>
    <t>109 War Eagle Creek</t>
  </si>
  <si>
    <t>230591-01</t>
  </si>
  <si>
    <t>307 Holman Creek Upstream</t>
  </si>
  <si>
    <t>230608-01</t>
  </si>
  <si>
    <t>230610-02</t>
  </si>
  <si>
    <t>230610-01</t>
  </si>
  <si>
    <t>308 Holman Cr. Downstream</t>
  </si>
  <si>
    <t>230610-03</t>
  </si>
  <si>
    <t>230617-01</t>
  </si>
  <si>
    <t>230619-01</t>
  </si>
  <si>
    <t>230619-02</t>
  </si>
  <si>
    <t>240082-01</t>
  </si>
  <si>
    <t>102 West Fork @ Brentwood</t>
  </si>
  <si>
    <t xml:space="preserve">Fair </t>
  </si>
  <si>
    <t>240105-04</t>
  </si>
  <si>
    <t>304- Clifty Creek</t>
  </si>
  <si>
    <t>240105-03</t>
  </si>
  <si>
    <t>303- Clear Creek</t>
  </si>
  <si>
    <t>240105-01</t>
  </si>
  <si>
    <t>201- Middle Fork White River</t>
  </si>
  <si>
    <t>240115-01</t>
  </si>
  <si>
    <t>240125-02</t>
  </si>
  <si>
    <t>240125-03</t>
  </si>
  <si>
    <t>240125-01</t>
  </si>
  <si>
    <t>240125-04</t>
  </si>
  <si>
    <t>308 Holman Creek Downstream</t>
  </si>
  <si>
    <t>240131-01</t>
  </si>
  <si>
    <t>240134-01</t>
  </si>
  <si>
    <t>104 White River @ St. Paul</t>
  </si>
  <si>
    <t>240134-02</t>
  </si>
  <si>
    <t>240144-01</t>
  </si>
  <si>
    <t>240144-02</t>
  </si>
  <si>
    <t>240305-02</t>
  </si>
  <si>
    <t>240305-01</t>
  </si>
  <si>
    <t>War Eagle Creek #109</t>
  </si>
  <si>
    <t>240307-02</t>
  </si>
  <si>
    <t>#308 Holman Cr. DS</t>
  </si>
  <si>
    <t>240307-01</t>
  </si>
  <si>
    <t>#307 Holman Cr. US</t>
  </si>
  <si>
    <t>240311-05</t>
  </si>
  <si>
    <t>#102 WFWR @ Brentwood</t>
  </si>
  <si>
    <t>240311-02</t>
  </si>
  <si>
    <t>#110 WR @ CR6578</t>
  </si>
  <si>
    <t>240311-01</t>
  </si>
  <si>
    <t>#110.5 WR @ Durham</t>
  </si>
  <si>
    <t>240317-01</t>
  </si>
  <si>
    <t># 103-Baldwin Cr.</t>
  </si>
  <si>
    <t>240320-01</t>
  </si>
  <si>
    <t>#302 Glade</t>
  </si>
  <si>
    <t>240320-03</t>
  </si>
  <si>
    <t>240320-02</t>
  </si>
  <si>
    <t>#303 Clear Cr.</t>
  </si>
  <si>
    <t>240328-01</t>
  </si>
  <si>
    <t>240328-02</t>
  </si>
  <si>
    <t>West Fork White River at Baptist Ford</t>
  </si>
  <si>
    <t>#112 WF @ Baptist "Ford"</t>
  </si>
  <si>
    <t>240333-01</t>
  </si>
  <si>
    <t>240333-02</t>
  </si>
  <si>
    <t>104 WR near St. Paul</t>
  </si>
  <si>
    <t>240333-03</t>
  </si>
  <si>
    <t>201 Middle White</t>
  </si>
  <si>
    <t>240461-01</t>
  </si>
  <si>
    <t>240474-01</t>
  </si>
  <si>
    <t>240474-02</t>
  </si>
  <si>
    <t>240474-03</t>
  </si>
  <si>
    <t>240474-04</t>
  </si>
  <si>
    <t>103d</t>
  </si>
  <si>
    <t>240474-05</t>
  </si>
  <si>
    <t>240474-06</t>
  </si>
  <si>
    <t>240474-07</t>
  </si>
  <si>
    <t>240474-08</t>
  </si>
  <si>
    <t>240476-01</t>
  </si>
  <si>
    <t>240476-02</t>
  </si>
  <si>
    <t>240476-03</t>
  </si>
  <si>
    <t>240490-01</t>
  </si>
  <si>
    <t>240490-02</t>
  </si>
  <si>
    <t>240496-01</t>
  </si>
  <si>
    <t>240497-01</t>
  </si>
  <si>
    <t>240506-01</t>
  </si>
  <si>
    <t>240683-01</t>
  </si>
  <si>
    <t>240683-02</t>
  </si>
  <si>
    <t># 205 Hock Creek</t>
  </si>
  <si>
    <t>240697-01</t>
  </si>
  <si>
    <t>240697-02</t>
  </si>
  <si>
    <t>240697-03</t>
  </si>
  <si>
    <t xml:space="preserve">Poor </t>
  </si>
  <si>
    <t>240697-04</t>
  </si>
  <si>
    <t>240697-05</t>
  </si>
  <si>
    <t>240697-06</t>
  </si>
  <si>
    <t>240697-07</t>
  </si>
  <si>
    <t>240697-08</t>
  </si>
  <si>
    <t>blank</t>
  </si>
  <si>
    <t>240701-01</t>
  </si>
  <si>
    <t>240701-02</t>
  </si>
  <si>
    <t>240701-03</t>
  </si>
  <si>
    <t>240701-04</t>
  </si>
  <si>
    <t>201d</t>
  </si>
  <si>
    <t>240703-01</t>
  </si>
  <si>
    <t>240703-02</t>
  </si>
  <si>
    <t>240733-01</t>
  </si>
  <si>
    <t>250088-01</t>
  </si>
  <si>
    <t># 205 - Hock</t>
  </si>
  <si>
    <t>250097-01</t>
  </si>
  <si>
    <t>#110 WR@CR6578</t>
  </si>
  <si>
    <t>250097-03</t>
  </si>
  <si>
    <t>110d</t>
  </si>
  <si>
    <t>#110.5 WR@Durham</t>
  </si>
  <si>
    <t>250097-04</t>
  </si>
  <si>
    <t>250097-05</t>
  </si>
  <si>
    <t>250097-06</t>
  </si>
  <si>
    <t>250097-07</t>
  </si>
  <si>
    <t>250101-01</t>
  </si>
  <si>
    <t>#102 WFWR</t>
  </si>
  <si>
    <t>250111-01</t>
  </si>
  <si>
    <t>#307 Holman Up</t>
  </si>
  <si>
    <t>250111-02</t>
  </si>
  <si>
    <t>#308 Holman Down</t>
  </si>
  <si>
    <t>250133-01</t>
  </si>
  <si>
    <t>Town Branch #210</t>
  </si>
  <si>
    <t>250146-01</t>
  </si>
  <si>
    <t>#103</t>
  </si>
  <si>
    <t>250146-02</t>
  </si>
  <si>
    <t>#104</t>
  </si>
  <si>
    <t>250146-03</t>
  </si>
  <si>
    <t>#201</t>
  </si>
  <si>
    <t>250146-04</t>
  </si>
  <si>
    <t>#112</t>
  </si>
  <si>
    <t>250373-01</t>
  </si>
  <si>
    <t>Not Sampled</t>
  </si>
  <si>
    <t>250353-07</t>
  </si>
  <si>
    <t>103 Baldwin Cr</t>
  </si>
  <si>
    <t>x</t>
  </si>
  <si>
    <t>250353-08</t>
  </si>
  <si>
    <t>104 St. Paul</t>
  </si>
  <si>
    <t>250379-01</t>
  </si>
  <si>
    <t>109 War Eagle</t>
  </si>
  <si>
    <t>250353-01</t>
  </si>
  <si>
    <t>110 WR@CR6578</t>
  </si>
  <si>
    <t>250343-01</t>
  </si>
  <si>
    <t>112 WF Baptist</t>
  </si>
  <si>
    <t>250353-06</t>
  </si>
  <si>
    <t>250353-03</t>
  </si>
  <si>
    <t>250353-04</t>
  </si>
  <si>
    <t>210 Townbranch</t>
  </si>
  <si>
    <t>250379-02</t>
  </si>
  <si>
    <t>250353-05</t>
  </si>
  <si>
    <t>250336-03</t>
  </si>
  <si>
    <t>303 Clear Cr.</t>
  </si>
  <si>
    <t>250336-04</t>
  </si>
  <si>
    <t>304 Clifty Cr.</t>
  </si>
  <si>
    <t>250336-01</t>
  </si>
  <si>
    <t>307 Holman US</t>
  </si>
  <si>
    <t>250336-02</t>
  </si>
  <si>
    <t>308 Holman DS</t>
  </si>
  <si>
    <t>250498-01</t>
  </si>
  <si>
    <t>250498-02</t>
  </si>
  <si>
    <t>250498-03</t>
  </si>
  <si>
    <t>250498-04</t>
  </si>
  <si>
    <t>250498-05</t>
  </si>
  <si>
    <t>250512-01</t>
  </si>
  <si>
    <t>300 Brush Cr</t>
  </si>
  <si>
    <t>250512-02</t>
  </si>
  <si>
    <t>250512-03</t>
  </si>
  <si>
    <t>250513-01</t>
  </si>
  <si>
    <t>250513-04</t>
  </si>
  <si>
    <t>112 WF @ Baptist Ford</t>
  </si>
  <si>
    <t>250518-01</t>
  </si>
  <si>
    <t>205 Hock Cr</t>
  </si>
  <si>
    <t>250518-02</t>
  </si>
  <si>
    <t>250518-03</t>
  </si>
  <si>
    <t>250546-01</t>
  </si>
  <si>
    <t>250546-02</t>
  </si>
  <si>
    <t>104 WR @ St. Paul</t>
  </si>
  <si>
    <t>250727-01</t>
  </si>
  <si>
    <t>#102</t>
  </si>
  <si>
    <t>250727-03</t>
  </si>
  <si>
    <t>#110</t>
  </si>
  <si>
    <t>&lt; 2.0</t>
  </si>
  <si>
    <t>250740-05</t>
  </si>
  <si>
    <t># 201</t>
  </si>
  <si>
    <t>250740-01</t>
  </si>
  <si>
    <t>250740-02</t>
  </si>
  <si>
    <t>250740-09</t>
  </si>
  <si>
    <t>250740-03</t>
  </si>
  <si>
    <t>#307 Upper Holman</t>
  </si>
  <si>
    <t>250740-04</t>
  </si>
  <si>
    <t>#308 Downstream Holman</t>
  </si>
  <si>
    <t>#308 Upper Holman</t>
  </si>
  <si>
    <t>250740-07</t>
  </si>
  <si>
    <t>250740-08</t>
  </si>
  <si>
    <t>250752-01</t>
  </si>
  <si>
    <t>250821-01</t>
  </si>
  <si>
    <t>250821-02</t>
  </si>
  <si>
    <t>#104 WR St Paul</t>
  </si>
  <si>
    <t>25,5</t>
  </si>
  <si>
    <t>250821-03</t>
  </si>
  <si>
    <t>260192-01</t>
  </si>
  <si>
    <t>260195-01</t>
  </si>
  <si>
    <t>#112 Baptist Ford</t>
  </si>
  <si>
    <t>260195-02</t>
  </si>
  <si>
    <t>#307 Holman Cr upstream</t>
  </si>
  <si>
    <t>260195-03</t>
  </si>
  <si>
    <t>#308 Holman Cr downstream</t>
  </si>
  <si>
    <t>PREVALENT MAYFLYS</t>
  </si>
  <si>
    <t>260200-01</t>
  </si>
  <si>
    <t>260200-02</t>
  </si>
  <si>
    <t>260200-03</t>
  </si>
  <si>
    <t>#110 WR @ 6578</t>
  </si>
  <si>
    <t>260209-01</t>
  </si>
  <si>
    <t># 303 Clear Creek</t>
  </si>
  <si>
    <t>260209-02</t>
  </si>
  <si>
    <t>260212-01</t>
  </si>
  <si>
    <t>260212-02</t>
  </si>
  <si>
    <t>#201 Middle Fork</t>
  </si>
  <si>
    <t>260212-03</t>
  </si>
  <si>
    <t>260212-05</t>
  </si>
  <si>
    <t>#109 War Eagle</t>
  </si>
  <si>
    <t>260212-06</t>
  </si>
  <si>
    <t>260234-01</t>
  </si>
  <si>
    <t>260412-01</t>
  </si>
  <si>
    <t>260421-01</t>
  </si>
  <si>
    <t>260421-02</t>
  </si>
  <si>
    <t>260421-03</t>
  </si>
  <si>
    <t>#205</t>
  </si>
  <si>
    <t>260421-05</t>
  </si>
  <si>
    <t>#304</t>
  </si>
  <si>
    <t>260421-04</t>
  </si>
  <si>
    <t>#302</t>
  </si>
  <si>
    <t>260421-06</t>
  </si>
  <si>
    <t>#210</t>
  </si>
  <si>
    <t>260421-07</t>
  </si>
  <si>
    <t>#303</t>
  </si>
  <si>
    <t>260424-01</t>
  </si>
  <si>
    <t>260424-03</t>
  </si>
  <si>
    <t>260431-01</t>
  </si>
  <si>
    <t>#308</t>
  </si>
  <si>
    <t>260431-02</t>
  </si>
  <si>
    <t>#307</t>
  </si>
  <si>
    <t>260431-03</t>
  </si>
  <si>
    <t>260431-04</t>
  </si>
  <si>
    <t>260431-05</t>
  </si>
  <si>
    <t>#109 WEC</t>
  </si>
  <si>
    <t>260431-06</t>
  </si>
  <si>
    <t>#300 BC</t>
  </si>
  <si>
    <t>Part 1. Comparing two sites on Holman Creek, where the Huntsville Wastewater Treatment Plant discharges between the sites.</t>
  </si>
  <si>
    <t>307 - Upstream of WWTP</t>
  </si>
  <si>
    <t>308 - Downstream of WWTP</t>
  </si>
  <si>
    <t>% difference of Down to Up</t>
  </si>
  <si>
    <t>76.0</t>
  </si>
  <si>
    <t>96.0</t>
  </si>
  <si>
    <t>217.8</t>
  </si>
  <si>
    <t>348.0</t>
  </si>
  <si>
    <t>7.5</t>
  </si>
  <si>
    <t>8.6</t>
  </si>
  <si>
    <t>105.8</t>
  </si>
  <si>
    <t>168.1</t>
  </si>
  <si>
    <t>0.53</t>
  </si>
  <si>
    <t>1.47</t>
  </si>
  <si>
    <t>0.028</t>
  </si>
  <si>
    <t>0.083</t>
  </si>
  <si>
    <t>0.1</t>
  </si>
  <si>
    <t>1.4</t>
  </si>
  <si>
    <t>2.8</t>
  </si>
  <si>
    <t>1.6</t>
  </si>
  <si>
    <t>TP</t>
  </si>
  <si>
    <t>t-Test: Paired Two Sample for Means</t>
  </si>
  <si>
    <t> </t>
  </si>
  <si>
    <t>Variable 1</t>
  </si>
  <si>
    <t>Variable 2</t>
  </si>
  <si>
    <t>Mean</t>
  </si>
  <si>
    <t>Variance</t>
  </si>
  <si>
    <t>Observations</t>
  </si>
  <si>
    <t>Pearson Correlation</t>
  </si>
  <si>
    <t>Hypothesized Mean Difference</t>
  </si>
  <si>
    <t>df</t>
  </si>
  <si>
    <t>t Stat</t>
  </si>
  <si>
    <t>P(T&lt;=t) one-tail</t>
  </si>
  <si>
    <t>t Critical one-tail</t>
  </si>
  <si>
    <t>P(T&lt;=t) two-tail</t>
  </si>
  <si>
    <t>t Critical two-tail</t>
  </si>
  <si>
    <t>Date_Rcvd</t>
  </si>
  <si>
    <t>130365-02</t>
  </si>
  <si>
    <t>111 dup</t>
  </si>
  <si>
    <t>140308-02</t>
  </si>
  <si>
    <t>303 dup</t>
  </si>
  <si>
    <t>130372-03</t>
  </si>
  <si>
    <t>Brush Creek@Hwy 45</t>
  </si>
  <si>
    <t>130648-06</t>
  </si>
  <si>
    <t>300 Brush Creek dup</t>
  </si>
  <si>
    <t>220635-01</t>
  </si>
  <si>
    <t>303 field blank</t>
  </si>
  <si>
    <t>230101-02</t>
  </si>
  <si>
    <t>109 dup</t>
  </si>
  <si>
    <t>WEC #109 DUP</t>
  </si>
  <si>
    <t>230076-03</t>
  </si>
  <si>
    <t>Blank</t>
  </si>
  <si>
    <t>&lt; 2</t>
  </si>
  <si>
    <t>230262-02</t>
  </si>
  <si>
    <t>205 Hock Creek Dup</t>
  </si>
  <si>
    <t>36.0</t>
  </si>
  <si>
    <t>145.7</t>
  </si>
  <si>
    <t>7.0</t>
  </si>
  <si>
    <t>92.7</t>
  </si>
  <si>
    <t>3.35</t>
  </si>
  <si>
    <t>-0.5</t>
  </si>
  <si>
    <t>0.6</t>
  </si>
  <si>
    <t>230274-02</t>
  </si>
  <si>
    <t>302 Glade - Blank</t>
  </si>
  <si>
    <t>0.8</t>
  </si>
  <si>
    <t>5.3</t>
  </si>
  <si>
    <t>3.9</t>
  </si>
  <si>
    <t>0.22</t>
  </si>
  <si>
    <t>0.073</t>
  </si>
  <si>
    <t>-0.4</t>
  </si>
  <si>
    <t>230407-02</t>
  </si>
  <si>
    <t>300 dup</t>
  </si>
  <si>
    <t>#300 Brush Creek Dup</t>
  </si>
  <si>
    <t>230412-03</t>
  </si>
  <si>
    <t>307 blank</t>
  </si>
  <si>
    <t>Blank @ #307</t>
  </si>
  <si>
    <t>240311-04</t>
  </si>
  <si>
    <t>Field Blank</t>
  </si>
  <si>
    <t>240311-03</t>
  </si>
  <si>
    <t>#110 WR @ CR6578 dup</t>
  </si>
  <si>
    <t>240131-02</t>
  </si>
  <si>
    <t>240105-02</t>
  </si>
  <si>
    <t>201- Middle Fork White River Dup</t>
  </si>
  <si>
    <t>250512-04</t>
  </si>
  <si>
    <t>Glade Blank</t>
  </si>
  <si>
    <t>240476-04</t>
  </si>
  <si>
    <t>205b</t>
  </si>
  <si>
    <t>250513-02</t>
  </si>
  <si>
    <t>110 WR @ CR6578 Dup</t>
  </si>
  <si>
    <t>250513-03</t>
  </si>
  <si>
    <t>250097-02</t>
  </si>
  <si>
    <t>#110 WR@CR6578 dup</t>
  </si>
  <si>
    <t>250353-09</t>
  </si>
  <si>
    <t>104 St. Paul (Dup)</t>
  </si>
  <si>
    <t>104 St. Paul dup</t>
  </si>
  <si>
    <t>DUP</t>
  </si>
  <si>
    <t>250353-02</t>
  </si>
  <si>
    <t>110.5 WR@Durham (Rep)</t>
  </si>
  <si>
    <t>110.5 WR@Durham</t>
  </si>
  <si>
    <t>REP</t>
  </si>
  <si>
    <t>250336-05</t>
  </si>
  <si>
    <t>304 Clifty Cr. Dup</t>
  </si>
  <si>
    <t>250740-06</t>
  </si>
  <si>
    <t>201  DUP</t>
  </si>
  <si>
    <t>#201 Dup</t>
  </si>
  <si>
    <t>250727-04</t>
  </si>
  <si>
    <t>#110.5</t>
  </si>
  <si>
    <t>NA</t>
  </si>
  <si>
    <t>260200-04</t>
  </si>
  <si>
    <t>260212-04</t>
  </si>
  <si>
    <t>302 dup</t>
  </si>
  <si>
    <t>#302 Glade dup</t>
  </si>
  <si>
    <t>260424-02</t>
  </si>
  <si>
    <t>110 dup</t>
  </si>
  <si>
    <t>data might be invalid</t>
  </si>
  <si>
    <t>are these temps in F?</t>
  </si>
  <si>
    <t>102 West Fork White River at Brentwood</t>
  </si>
  <si>
    <t>Number of Species</t>
  </si>
  <si>
    <t>Index Value</t>
  </si>
  <si>
    <t>Sample ID</t>
  </si>
  <si>
    <t>Sensitive</t>
  </si>
  <si>
    <t>Somewhat Sensitive</t>
  </si>
  <si>
    <t>Tolerant</t>
  </si>
  <si>
    <t>Total Index Value</t>
  </si>
  <si>
    <t>Water Quality Indication</t>
  </si>
  <si>
    <t>0.031</t>
  </si>
  <si>
    <t>1.7</t>
  </si>
  <si>
    <t>12.0</t>
  </si>
  <si>
    <t>104 Baldwin Creek</t>
  </si>
  <si>
    <t>210435-01</t>
  </si>
  <si>
    <t>WR St. Paul  104</t>
  </si>
  <si>
    <t>NOT APPROVED</t>
  </si>
  <si>
    <t>105 White River @ St. Paul</t>
  </si>
  <si>
    <t>109 War Eagle Creek near CR6129</t>
  </si>
  <si>
    <t>110 White River at CR 6578</t>
  </si>
  <si>
    <t>41.8</t>
  </si>
  <si>
    <t>7.8</t>
  </si>
  <si>
    <t>31.0</t>
  </si>
  <si>
    <t>0.33</t>
  </si>
  <si>
    <t>2.0</t>
  </si>
  <si>
    <t>8.4</t>
  </si>
  <si>
    <t>112 Westfork WR at Baptist Ford</t>
  </si>
  <si>
    <t>Collected under QAPP</t>
  </si>
  <si>
    <t>West Fork WR Baptist Ford</t>
  </si>
  <si>
    <t>#210 Middle Fork of WR</t>
  </si>
  <si>
    <t>28.0</t>
  </si>
  <si>
    <t>103.1</t>
  </si>
  <si>
    <t>7.1</t>
  </si>
  <si>
    <t>56.8</t>
  </si>
  <si>
    <t>0.969</t>
  </si>
  <si>
    <t>0.042</t>
  </si>
  <si>
    <t>2.1</t>
  </si>
  <si>
    <t>3.6</t>
  </si>
  <si>
    <t>307 Holman Creek upstream</t>
  </si>
  <si>
    <t>308 Holman Creek downstream</t>
  </si>
  <si>
    <t>Sample_ID</t>
  </si>
  <si>
    <t>101 West Fork White River at Baptist Ford Bridge</t>
  </si>
  <si>
    <t>* Data collected after November 2020 were done so under a QAPP</t>
  </si>
  <si>
    <t>Sample date</t>
  </si>
  <si>
    <t>Sample time</t>
  </si>
  <si>
    <t>Site number</t>
  </si>
  <si>
    <t>Sample rec'd by lab (this column removed for conformity)</t>
  </si>
  <si>
    <t>105 Delaney Creek</t>
  </si>
  <si>
    <t>107 War Eagle Creek near Ogden confluence</t>
  </si>
  <si>
    <t>108 Ogden Creek</t>
  </si>
  <si>
    <t>111 Dye Creek</t>
  </si>
  <si>
    <t>202 Mullins Creek at UA</t>
  </si>
  <si>
    <t>206 Spout Spring Branch</t>
  </si>
  <si>
    <t>301 War Eagle Creek at HWY 23</t>
  </si>
  <si>
    <t>305 War Eagle Creek at the Mill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</si>
</sst>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409]mmmm\ d\,\ yyyy;@"/>
    <numFmt numFmtId="167" formatCode="m/d/yy;@"/>
    <numFmt numFmtId="168" formatCode="h:mm;@"/>
  </numFmts>
  <fonts count="38">
    <font>
      <sz val="10"/>
      <color indexed="8"/>
      <name val="Arial"/>
    </font>
    <font>
      <sz val="11"/>
      <color indexed="8"/>
      <name val="Calibri"/>
      <family val="2"/>
    </font>
    <font>
      <sz val="11"/>
      <color indexed="8"/>
      <name val="Calibri"/>
      <family val="2"/>
    </font>
    <font>
      <sz val="10"/>
      <color indexed="8"/>
      <name val="Arial"/>
      <family val="2"/>
    </font>
    <font>
      <b/>
      <sz val="10"/>
      <color indexed="8"/>
      <name val="Arial"/>
      <family val="2"/>
    </font>
    <font>
      <b/>
      <sz val="12"/>
      <color indexed="8"/>
      <name val="Arial"/>
      <family val="2"/>
    </font>
    <font>
      <sz val="9"/>
      <color indexed="81"/>
      <name val="Tahoma"/>
      <family val="2"/>
    </font>
    <font>
      <b/>
      <sz val="9"/>
      <color indexed="81"/>
      <name val="Tahoma"/>
      <family val="2"/>
    </font>
    <font>
      <u/>
      <sz val="10"/>
      <color theme="10"/>
      <name val="Arial"/>
      <family val="2"/>
    </font>
    <font>
      <sz val="11"/>
      <color indexed="8"/>
      <name val="Calibri"/>
      <family val="2"/>
      <scheme val="minor"/>
    </font>
    <font>
      <b/>
      <sz val="11"/>
      <color indexed="8"/>
      <name val="Calibri"/>
      <family val="2"/>
      <scheme val="minor"/>
    </font>
    <font>
      <sz val="11"/>
      <color rgb="FF000000"/>
      <name val="Calibri"/>
      <family val="2"/>
      <scheme val="minor"/>
    </font>
    <font>
      <b/>
      <sz val="10"/>
      <color rgb="FF0070C0"/>
      <name val="Arial"/>
      <family val="2"/>
    </font>
    <font>
      <sz val="11"/>
      <color rgb="FF000000"/>
      <name val="Calibri"/>
      <family val="2"/>
    </font>
    <font>
      <sz val="11"/>
      <name val="Calibri"/>
      <family val="2"/>
      <scheme val="minor"/>
    </font>
    <font>
      <sz val="10"/>
      <color indexed="8"/>
      <name val="Arial"/>
      <family val="2"/>
    </font>
    <font>
      <sz val="8"/>
      <name val="Arial"/>
      <family val="2"/>
    </font>
    <font>
      <b/>
      <u/>
      <sz val="10"/>
      <color rgb="FF0070C0"/>
      <name val="Arial"/>
      <family val="2"/>
    </font>
    <font>
      <i/>
      <sz val="10"/>
      <color indexed="8"/>
      <name val="Arial"/>
      <family val="2"/>
    </font>
    <font>
      <b/>
      <sz val="12"/>
      <color indexed="8"/>
      <name val="Calibri"/>
      <family val="2"/>
    </font>
    <font>
      <sz val="12"/>
      <color indexed="8"/>
      <name val="Calibri"/>
      <family val="2"/>
    </font>
    <font>
      <sz val="12"/>
      <color rgb="FF000000"/>
      <name val="Calibri"/>
      <family val="2"/>
    </font>
    <font>
      <sz val="10"/>
      <color rgb="FFFF0000"/>
      <name val="Arial"/>
      <family val="2"/>
    </font>
    <font>
      <sz val="10"/>
      <color rgb="FF000000"/>
      <name val="Arial"/>
    </font>
    <font>
      <sz val="11"/>
      <color rgb="FF000000"/>
      <name val="Aptos Narrow"/>
      <family val="2"/>
    </font>
    <font>
      <b/>
      <sz val="10"/>
      <color rgb="FF000000"/>
      <name val="Arial"/>
      <family val="2"/>
    </font>
    <font>
      <b/>
      <sz val="11"/>
      <color rgb="FF000000"/>
      <name val="Calibri"/>
      <family val="2"/>
    </font>
    <font>
      <i/>
      <sz val="11"/>
      <color rgb="FF000000"/>
      <name val="Aptos Narrow"/>
      <family val="2"/>
    </font>
    <font>
      <sz val="11"/>
      <color rgb="FF000000"/>
      <name val="Calibri"/>
      <charset val="1"/>
    </font>
    <font>
      <sz val="11"/>
      <color rgb="FF000000"/>
      <name val="Calibri"/>
    </font>
    <font>
      <sz val="12"/>
      <color indexed="8"/>
      <name val="Arial"/>
      <family val="2"/>
    </font>
    <font>
      <sz val="12"/>
      <color rgb="FF000000"/>
      <name val="Calibri"/>
      <family val="2"/>
      <scheme val="minor"/>
    </font>
    <font>
      <sz val="12"/>
      <color indexed="8"/>
      <name val="Calibri"/>
      <family val="2"/>
      <scheme val="minor"/>
    </font>
    <font>
      <sz val="10"/>
      <color indexed="8"/>
      <name val="Calibri"/>
      <family val="2"/>
      <scheme val="minor"/>
    </font>
    <font>
      <i/>
      <sz val="11"/>
      <color indexed="8"/>
      <name val="Calibri"/>
      <family val="2"/>
      <scheme val="minor"/>
    </font>
    <font>
      <b/>
      <sz val="11"/>
      <color indexed="8"/>
      <name val="Calibri"/>
      <family val="2"/>
    </font>
    <font>
      <sz val="11"/>
      <name val="Calibri"/>
      <family val="2"/>
    </font>
    <font>
      <sz val="11"/>
      <color indexed="8"/>
      <name val="Arial"/>
      <family val="2"/>
    </font>
  </fonts>
  <fills count="12">
    <fill>
      <patternFill patternType="none"/>
    </fill>
    <fill>
      <patternFill patternType="gray125"/>
    </fill>
    <fill>
      <patternFill patternType="solid">
        <fgColor rgb="FFDFE8FD"/>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D9E1F2"/>
        <bgColor rgb="FFD9E1F2"/>
      </patternFill>
    </fill>
    <fill>
      <patternFill patternType="solid">
        <fgColor theme="9" tint="0.79998168889431442"/>
        <bgColor indexed="64"/>
      </patternFill>
    </fill>
    <fill>
      <patternFill patternType="solid">
        <fgColor rgb="FFFF0000"/>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top/>
      <bottom/>
      <diagonal/>
    </border>
    <border>
      <left style="thin">
        <color indexed="22"/>
      </left>
      <right style="thin">
        <color indexed="22"/>
      </right>
      <top/>
      <bottom style="thin">
        <color indexed="22"/>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right style="thin">
        <color indexed="64"/>
      </right>
      <top/>
      <bottom/>
      <diagonal/>
    </border>
    <border>
      <left style="thin">
        <color rgb="FFD0D7E5"/>
      </left>
      <right style="thin">
        <color indexed="64"/>
      </right>
      <top style="thin">
        <color rgb="FFD0D7E5"/>
      </top>
      <bottom style="thin">
        <color rgb="FFD0D7E5"/>
      </bottom>
      <diagonal/>
    </border>
    <border>
      <left/>
      <right style="thin">
        <color rgb="FFD0D7E5"/>
      </right>
      <top style="thin">
        <color rgb="FFD0D7E5"/>
      </top>
      <bottom style="thin">
        <color rgb="FFD0D7E5"/>
      </bottom>
      <diagonal/>
    </border>
    <border>
      <left/>
      <right/>
      <top/>
      <bottom style="medium">
        <color indexed="64"/>
      </bottom>
      <diagonal/>
    </border>
    <border>
      <left/>
      <right/>
      <top style="medium">
        <color indexed="64"/>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D0D7E5"/>
      </left>
      <right style="thin">
        <color rgb="FFD0D7E5"/>
      </right>
      <top/>
      <bottom style="thin">
        <color rgb="FFD0D7E5"/>
      </bottom>
      <diagonal/>
    </border>
    <border>
      <left/>
      <right style="thin">
        <color rgb="FFD0D7E5"/>
      </right>
      <top/>
      <bottom style="thin">
        <color rgb="FFD0D7E5"/>
      </bottom>
      <diagonal/>
    </border>
  </borders>
  <cellStyleXfs count="3">
    <xf numFmtId="0" fontId="0" fillId="0" borderId="0"/>
    <xf numFmtId="0" fontId="8" fillId="0" borderId="0" applyNumberFormat="0" applyFill="0" applyBorder="0" applyAlignment="0" applyProtection="0"/>
    <xf numFmtId="9" fontId="15" fillId="0" borderId="0" applyFont="0" applyFill="0" applyBorder="0" applyAlignment="0" applyProtection="0"/>
  </cellStyleXfs>
  <cellXfs count="355">
    <xf numFmtId="0" fontId="0" fillId="0" borderId="0" xfId="0"/>
    <xf numFmtId="0" fontId="0" fillId="0" borderId="0" xfId="0" applyAlignment="1">
      <alignment horizontal="center"/>
    </xf>
    <xf numFmtId="0" fontId="0" fillId="0" borderId="0" xfId="0" applyAlignment="1">
      <alignment horizontal="left"/>
    </xf>
    <xf numFmtId="22" fontId="9" fillId="0" borderId="1" xfId="0" applyNumberFormat="1" applyFont="1" applyBorder="1" applyAlignment="1">
      <alignment horizontal="center" wrapText="1"/>
    </xf>
    <xf numFmtId="0" fontId="9" fillId="0" borderId="1" xfId="0" applyFont="1" applyBorder="1" applyAlignment="1">
      <alignment horizontal="center" wrapText="1"/>
    </xf>
    <xf numFmtId="0" fontId="9" fillId="0" borderId="1" xfId="0" applyFont="1" applyBorder="1" applyAlignment="1">
      <alignment wrapText="1"/>
    </xf>
    <xf numFmtId="164" fontId="9" fillId="0" borderId="1" xfId="0" applyNumberFormat="1" applyFont="1" applyBorder="1" applyAlignment="1">
      <alignment wrapText="1"/>
    </xf>
    <xf numFmtId="2" fontId="9" fillId="0" borderId="1" xfId="0" applyNumberFormat="1" applyFont="1" applyBorder="1" applyAlignment="1">
      <alignment wrapText="1"/>
    </xf>
    <xf numFmtId="165" fontId="9" fillId="0" borderId="1" xfId="0" applyNumberFormat="1" applyFont="1" applyBorder="1" applyAlignment="1">
      <alignment wrapText="1"/>
    </xf>
    <xf numFmtId="0" fontId="9" fillId="0" borderId="0" xfId="0" applyFont="1"/>
    <xf numFmtId="0" fontId="9" fillId="0" borderId="0" xfId="0" applyFont="1" applyAlignment="1">
      <alignment horizontal="center"/>
    </xf>
    <xf numFmtId="164" fontId="9" fillId="0" borderId="0" xfId="0" applyNumberFormat="1" applyFont="1"/>
    <xf numFmtId="2" fontId="9" fillId="0" borderId="0" xfId="0" applyNumberFormat="1" applyFont="1"/>
    <xf numFmtId="165" fontId="9" fillId="0" borderId="0" xfId="0" applyNumberFormat="1" applyFont="1"/>
    <xf numFmtId="0" fontId="10" fillId="0" borderId="0" xfId="0" applyFont="1"/>
    <xf numFmtId="0" fontId="10" fillId="0" borderId="0" xfId="0" applyFont="1" applyAlignment="1">
      <alignment horizontal="left" wrapText="1"/>
    </xf>
    <xf numFmtId="0" fontId="10" fillId="0" borderId="0" xfId="0" applyFont="1" applyAlignment="1">
      <alignment wrapText="1"/>
    </xf>
    <xf numFmtId="0" fontId="0" fillId="0" borderId="1" xfId="0" applyBorder="1"/>
    <xf numFmtId="0" fontId="3" fillId="0" borderId="0" xfId="0" applyFont="1"/>
    <xf numFmtId="0" fontId="10" fillId="0" borderId="0" xfId="0" applyFont="1" applyAlignment="1">
      <alignment horizontal="center" wrapText="1"/>
    </xf>
    <xf numFmtId="0" fontId="5" fillId="0" borderId="0" xfId="0" applyFont="1"/>
    <xf numFmtId="0" fontId="10" fillId="0" borderId="0" xfId="0" applyFont="1" applyAlignment="1">
      <alignment horizontal="left"/>
    </xf>
    <xf numFmtId="0" fontId="0" fillId="0" borderId="1" xfId="0" applyBorder="1" applyAlignment="1">
      <alignment horizontal="left"/>
    </xf>
    <xf numFmtId="14" fontId="0" fillId="0" borderId="0" xfId="0" applyNumberFormat="1"/>
    <xf numFmtId="0" fontId="10" fillId="0" borderId="0" xfId="0" applyFont="1" applyAlignment="1">
      <alignment horizontal="center"/>
    </xf>
    <xf numFmtId="0" fontId="11" fillId="0" borderId="0" xfId="0" applyFont="1"/>
    <xf numFmtId="0" fontId="9" fillId="0" borderId="0" xfId="0" applyFont="1" applyAlignment="1">
      <alignment horizontal="left"/>
    </xf>
    <xf numFmtId="0" fontId="11" fillId="0" borderId="0" xfId="0" applyFont="1" applyAlignment="1">
      <alignment horizontal="right"/>
    </xf>
    <xf numFmtId="17" fontId="9" fillId="0" borderId="0" xfId="0" applyNumberFormat="1" applyFont="1"/>
    <xf numFmtId="166" fontId="9" fillId="0" borderId="0" xfId="0" applyNumberFormat="1" applyFont="1"/>
    <xf numFmtId="0" fontId="4" fillId="0" borderId="0" xfId="0" applyFont="1"/>
    <xf numFmtId="0" fontId="2" fillId="0" borderId="0" xfId="0" applyFont="1"/>
    <xf numFmtId="0" fontId="8" fillId="0" borderId="0" xfId="1"/>
    <xf numFmtId="0" fontId="12" fillId="0" borderId="0" xfId="0" applyFont="1"/>
    <xf numFmtId="0" fontId="0" fillId="0" borderId="0" xfId="0" applyAlignment="1">
      <alignment wrapText="1"/>
    </xf>
    <xf numFmtId="14" fontId="1"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1" fillId="0" borderId="1" xfId="0" applyFont="1" applyBorder="1" applyAlignment="1">
      <alignment wrapText="1"/>
    </xf>
    <xf numFmtId="165" fontId="1" fillId="0" borderId="1" xfId="0" applyNumberFormat="1" applyFont="1" applyBorder="1" applyAlignment="1">
      <alignment horizontal="center" wrapText="1"/>
    </xf>
    <xf numFmtId="0" fontId="1" fillId="0" borderId="0" xfId="0" applyFont="1"/>
    <xf numFmtId="0" fontId="11" fillId="0" borderId="6" xfId="0" applyFont="1" applyBorder="1" applyAlignment="1">
      <alignment horizontal="center" vertical="center" wrapText="1"/>
    </xf>
    <xf numFmtId="164" fontId="11" fillId="0" borderId="6"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165" fontId="11" fillId="0" borderId="6"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1" fillId="0" borderId="0" xfId="0" applyFont="1" applyAlignment="1">
      <alignment horizontal="center" wrapText="1"/>
    </xf>
    <xf numFmtId="164" fontId="11" fillId="0" borderId="0" xfId="0" applyNumberFormat="1"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wrapText="1"/>
    </xf>
    <xf numFmtId="20" fontId="9" fillId="0" borderId="0" xfId="0" applyNumberFormat="1" applyFont="1" applyAlignment="1">
      <alignment horizontal="center" vertical="center"/>
    </xf>
    <xf numFmtId="0" fontId="1" fillId="0" borderId="0" xfId="0" applyFont="1" applyAlignment="1">
      <alignment horizontal="center" vertical="center"/>
    </xf>
    <xf numFmtId="164" fontId="1" fillId="0" borderId="1" xfId="0" applyNumberFormat="1" applyFont="1" applyBorder="1" applyAlignment="1">
      <alignment horizontal="center" wrapText="1"/>
    </xf>
    <xf numFmtId="2" fontId="1" fillId="0" borderId="1" xfId="0" applyNumberFormat="1" applyFont="1" applyBorder="1" applyAlignment="1">
      <alignment horizontal="center" wrapText="1"/>
    </xf>
    <xf numFmtId="164" fontId="1" fillId="0" borderId="0" xfId="0" applyNumberFormat="1" applyFont="1" applyAlignment="1">
      <alignment wrapText="1"/>
    </xf>
    <xf numFmtId="164" fontId="1" fillId="0" borderId="1" xfId="0" applyNumberFormat="1" applyFont="1" applyBorder="1" applyAlignment="1">
      <alignment wrapText="1"/>
    </xf>
    <xf numFmtId="0" fontId="13" fillId="0" borderId="6" xfId="0" applyFont="1" applyBorder="1" applyAlignment="1">
      <alignment horizontal="center" vertical="center" wrapText="1"/>
    </xf>
    <xf numFmtId="0" fontId="13" fillId="0" borderId="6" xfId="0" applyFont="1" applyBorder="1" applyAlignment="1">
      <alignment vertical="center" wrapText="1"/>
    </xf>
    <xf numFmtId="164" fontId="13" fillId="0" borderId="6" xfId="0" applyNumberFormat="1" applyFont="1" applyBorder="1" applyAlignment="1">
      <alignment horizontal="center" vertical="center" wrapText="1"/>
    </xf>
    <xf numFmtId="2" fontId="13" fillId="0" borderId="6" xfId="0" applyNumberFormat="1" applyFont="1" applyBorder="1" applyAlignment="1">
      <alignment horizontal="center" vertical="center" wrapText="1"/>
    </xf>
    <xf numFmtId="165" fontId="13" fillId="0" borderId="6" xfId="0" applyNumberFormat="1" applyFont="1" applyBorder="1" applyAlignment="1">
      <alignment horizontal="center" vertical="center" wrapText="1"/>
    </xf>
    <xf numFmtId="14" fontId="11" fillId="0" borderId="6"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164" fontId="10" fillId="0" borderId="0" xfId="0" applyNumberFormat="1" applyFont="1" applyAlignment="1">
      <alignment horizontal="center" wrapText="1"/>
    </xf>
    <xf numFmtId="2" fontId="10" fillId="0" borderId="0" xfId="0" applyNumberFormat="1" applyFont="1" applyAlignment="1">
      <alignment horizontal="center" wrapText="1"/>
    </xf>
    <xf numFmtId="165" fontId="10" fillId="0" borderId="0" xfId="0" applyNumberFormat="1" applyFont="1" applyAlignment="1">
      <alignment horizontal="center" wrapText="1"/>
    </xf>
    <xf numFmtId="164" fontId="9" fillId="0" borderId="0" xfId="0" applyNumberFormat="1" applyFont="1" applyAlignment="1">
      <alignment horizontal="center" wrapText="1"/>
    </xf>
    <xf numFmtId="164" fontId="9" fillId="0" borderId="0" xfId="0" applyNumberFormat="1" applyFont="1" applyAlignment="1">
      <alignment horizontal="center" vertical="center"/>
    </xf>
    <xf numFmtId="0" fontId="13" fillId="0" borderId="6" xfId="0" applyFont="1" applyBorder="1" applyAlignment="1">
      <alignment horizontal="left" vertical="center" wrapText="1"/>
    </xf>
    <xf numFmtId="14" fontId="9" fillId="0" borderId="0" xfId="0" applyNumberFormat="1" applyFont="1" applyAlignment="1">
      <alignment horizontal="center" wrapText="1"/>
    </xf>
    <xf numFmtId="14" fontId="11" fillId="0" borderId="0" xfId="0" applyNumberFormat="1" applyFont="1" applyAlignment="1">
      <alignment horizontal="center" vertical="center" wrapText="1"/>
    </xf>
    <xf numFmtId="0" fontId="11" fillId="0" borderId="0" xfId="0" applyFont="1" applyAlignment="1">
      <alignment horizontal="center" vertical="center" wrapText="1"/>
    </xf>
    <xf numFmtId="2" fontId="9" fillId="0" borderId="0" xfId="0" applyNumberFormat="1" applyFont="1" applyAlignment="1">
      <alignment horizontal="center" wrapText="1"/>
    </xf>
    <xf numFmtId="165" fontId="9" fillId="0" borderId="0" xfId="0" applyNumberFormat="1" applyFont="1" applyAlignment="1">
      <alignment horizontal="center" wrapText="1"/>
    </xf>
    <xf numFmtId="2" fontId="11" fillId="0" borderId="0" xfId="0" applyNumberFormat="1" applyFont="1" applyAlignment="1">
      <alignment horizontal="center" vertical="center" wrapText="1"/>
    </xf>
    <xf numFmtId="165" fontId="11" fillId="0" borderId="0" xfId="0" applyNumberFormat="1" applyFont="1" applyAlignment="1">
      <alignment horizontal="center" vertical="center" wrapText="1"/>
    </xf>
    <xf numFmtId="0" fontId="9" fillId="0" borderId="8" xfId="0" applyFont="1" applyBorder="1" applyAlignment="1">
      <alignment horizontal="center" wrapText="1"/>
    </xf>
    <xf numFmtId="164" fontId="10" fillId="0" borderId="8" xfId="0" applyNumberFormat="1" applyFont="1" applyBorder="1" applyAlignment="1">
      <alignment horizontal="center" wrapText="1"/>
    </xf>
    <xf numFmtId="2" fontId="10" fillId="0" borderId="8" xfId="0" applyNumberFormat="1" applyFont="1" applyBorder="1" applyAlignment="1">
      <alignment horizontal="center" wrapText="1"/>
    </xf>
    <xf numFmtId="165" fontId="10" fillId="0" borderId="8" xfId="0" applyNumberFormat="1" applyFont="1" applyBorder="1" applyAlignment="1">
      <alignment horizontal="center" wrapText="1"/>
    </xf>
    <xf numFmtId="0" fontId="0" fillId="0" borderId="8" xfId="0" applyBorder="1"/>
    <xf numFmtId="0" fontId="4" fillId="0" borderId="0" xfId="0" applyFont="1" applyAlignment="1">
      <alignment wrapText="1"/>
    </xf>
    <xf numFmtId="9" fontId="9" fillId="0" borderId="8" xfId="2" applyFont="1" applyFill="1" applyBorder="1" applyAlignment="1">
      <alignment horizontal="center" wrapText="1"/>
    </xf>
    <xf numFmtId="14" fontId="10" fillId="0" borderId="8" xfId="0" applyNumberFormat="1" applyFont="1" applyBorder="1" applyAlignment="1">
      <alignment horizontal="center" wrapText="1"/>
    </xf>
    <xf numFmtId="14" fontId="9" fillId="0" borderId="8" xfId="0" applyNumberFormat="1" applyFont="1" applyBorder="1" applyAlignment="1">
      <alignment horizontal="center" wrapText="1"/>
    </xf>
    <xf numFmtId="14" fontId="11" fillId="0" borderId="8" xfId="0" applyNumberFormat="1" applyFont="1" applyBorder="1" applyAlignment="1">
      <alignment horizontal="center" vertical="center" wrapText="1"/>
    </xf>
    <xf numFmtId="9" fontId="0" fillId="0" borderId="0" xfId="2" applyFont="1"/>
    <xf numFmtId="0" fontId="17" fillId="0" borderId="0" xfId="0" applyFont="1"/>
    <xf numFmtId="1" fontId="13" fillId="0" borderId="6" xfId="0" applyNumberFormat="1" applyFont="1" applyBorder="1" applyAlignment="1">
      <alignment horizontal="center" vertical="center" wrapText="1"/>
    </xf>
    <xf numFmtId="0" fontId="0" fillId="4" borderId="0" xfId="0" applyFill="1" applyAlignment="1">
      <alignment horizontal="center"/>
    </xf>
    <xf numFmtId="0" fontId="0" fillId="5" borderId="0" xfId="0" applyFill="1" applyAlignment="1">
      <alignment horizontal="center"/>
    </xf>
    <xf numFmtId="0" fontId="3" fillId="0" borderId="0" xfId="0" applyFont="1" applyAlignment="1">
      <alignment horizontal="left"/>
    </xf>
    <xf numFmtId="0" fontId="13" fillId="0" borderId="10" xfId="0" applyFont="1" applyBorder="1" applyAlignment="1">
      <alignment horizontal="center" vertical="center" wrapText="1"/>
    </xf>
    <xf numFmtId="2" fontId="13" fillId="0" borderId="10" xfId="0" applyNumberFormat="1" applyFont="1" applyBorder="1" applyAlignment="1">
      <alignment horizontal="center" vertical="center" wrapText="1"/>
    </xf>
    <xf numFmtId="14" fontId="13" fillId="0" borderId="9"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1"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20" fontId="20" fillId="0" borderId="0" xfId="0" applyNumberFormat="1" applyFont="1" applyAlignment="1">
      <alignment vertical="center"/>
    </xf>
    <xf numFmtId="0" fontId="20" fillId="0" borderId="0" xfId="0" applyFont="1" applyAlignment="1">
      <alignment horizontal="center" vertical="center"/>
    </xf>
    <xf numFmtId="20" fontId="20" fillId="0" borderId="0" xfId="0" applyNumberFormat="1" applyFont="1" applyAlignment="1">
      <alignment horizontal="center" vertical="center"/>
    </xf>
    <xf numFmtId="164" fontId="20" fillId="0" borderId="0" xfId="0" applyNumberFormat="1" applyFont="1" applyAlignment="1">
      <alignment horizontal="center" vertical="center"/>
    </xf>
    <xf numFmtId="14" fontId="20" fillId="0" borderId="0" xfId="0" applyNumberFormat="1" applyFont="1" applyAlignment="1">
      <alignment horizontal="center" vertical="center"/>
    </xf>
    <xf numFmtId="2" fontId="20" fillId="0" borderId="0" xfId="0" applyNumberFormat="1" applyFont="1" applyAlignment="1">
      <alignment horizontal="center" vertical="center"/>
    </xf>
    <xf numFmtId="165" fontId="20" fillId="0" borderId="0" xfId="0" applyNumberFormat="1" applyFont="1" applyAlignment="1">
      <alignment horizontal="center" vertical="center"/>
    </xf>
    <xf numFmtId="2" fontId="20" fillId="0" borderId="0" xfId="0" applyNumberFormat="1" applyFont="1" applyAlignment="1">
      <alignment horizontal="right" vertical="center"/>
    </xf>
    <xf numFmtId="0" fontId="13" fillId="0" borderId="0" xfId="0" applyFont="1" applyAlignment="1">
      <alignment horizontal="center" vertical="center" wrapText="1"/>
    </xf>
    <xf numFmtId="1" fontId="13" fillId="0" borderId="0" xfId="0" applyNumberFormat="1" applyFont="1" applyAlignment="1">
      <alignment horizontal="center" vertical="center" wrapText="1"/>
    </xf>
    <xf numFmtId="0" fontId="20" fillId="0" borderId="0" xfId="0" applyFont="1" applyAlignment="1">
      <alignment vertical="top"/>
    </xf>
    <xf numFmtId="0" fontId="20" fillId="0" borderId="0" xfId="0" applyFont="1" applyAlignment="1">
      <alignment horizontal="left" vertical="center"/>
    </xf>
    <xf numFmtId="0" fontId="2" fillId="0" borderId="0" xfId="0" applyFont="1" applyAlignment="1">
      <alignment vertical="center"/>
    </xf>
    <xf numFmtId="0" fontId="22" fillId="0" borderId="0" xfId="0" applyFont="1" applyAlignment="1">
      <alignment horizontal="left"/>
    </xf>
    <xf numFmtId="167" fontId="13" fillId="0" borderId="6" xfId="0" applyNumberFormat="1" applyFont="1" applyBorder="1" applyAlignment="1">
      <alignment horizontal="center" vertical="center" wrapText="1"/>
    </xf>
    <xf numFmtId="22" fontId="1" fillId="0" borderId="1" xfId="0" applyNumberFormat="1" applyFont="1" applyBorder="1" applyAlignment="1">
      <alignment horizontal="center" wrapText="1"/>
    </xf>
    <xf numFmtId="164" fontId="1" fillId="0" borderId="3" xfId="0" applyNumberFormat="1" applyFont="1" applyBorder="1" applyAlignment="1">
      <alignment wrapText="1"/>
    </xf>
    <xf numFmtId="164" fontId="1" fillId="0" borderId="4" xfId="0" applyNumberFormat="1" applyFont="1" applyBorder="1" applyAlignment="1">
      <alignment wrapText="1"/>
    </xf>
    <xf numFmtId="14" fontId="1" fillId="0" borderId="0" xfId="0" applyNumberFormat="1" applyFont="1" applyAlignment="1">
      <alignment horizontal="center" wrapText="1"/>
    </xf>
    <xf numFmtId="0" fontId="1" fillId="0" borderId="0" xfId="0" applyFont="1" applyAlignment="1">
      <alignment wrapText="1"/>
    </xf>
    <xf numFmtId="2" fontId="1" fillId="0" borderId="1" xfId="0" applyNumberFormat="1" applyFont="1" applyBorder="1" applyAlignment="1">
      <alignment wrapText="1"/>
    </xf>
    <xf numFmtId="165" fontId="1" fillId="0" borderId="1" xfId="0" applyNumberFormat="1" applyFont="1" applyBorder="1" applyAlignment="1">
      <alignment wrapText="1"/>
    </xf>
    <xf numFmtId="0" fontId="1" fillId="0" borderId="0" xfId="0" applyFont="1" applyAlignment="1">
      <alignment horizontal="left" wrapText="1"/>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center" vertical="center" wrapText="1"/>
    </xf>
    <xf numFmtId="0" fontId="0" fillId="6" borderId="0" xfId="0" applyFill="1" applyAlignment="1">
      <alignment horizontal="center" vertical="center"/>
    </xf>
    <xf numFmtId="0" fontId="0" fillId="5" borderId="0" xfId="0" applyFill="1" applyAlignment="1">
      <alignment horizontal="center" vertical="center"/>
    </xf>
    <xf numFmtId="0" fontId="0" fillId="7" borderId="0" xfId="0" applyFill="1" applyAlignment="1">
      <alignment horizontal="center" vertical="center"/>
    </xf>
    <xf numFmtId="0" fontId="20" fillId="8" borderId="0" xfId="0" applyFont="1" applyFill="1" applyAlignment="1">
      <alignment horizontal="center" vertical="center"/>
    </xf>
    <xf numFmtId="0" fontId="10" fillId="0" borderId="0" xfId="0" applyFont="1" applyAlignment="1">
      <alignment horizontal="center" vertical="center"/>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2" fontId="10" fillId="0" borderId="0" xfId="0" applyNumberFormat="1" applyFont="1" applyAlignment="1">
      <alignment horizontal="center" vertical="center" wrapText="1"/>
    </xf>
    <xf numFmtId="165" fontId="10" fillId="0" borderId="0" xfId="0" applyNumberFormat="1" applyFont="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14" fillId="0" borderId="1" xfId="0" applyFont="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right" vertical="center"/>
    </xf>
    <xf numFmtId="11" fontId="0" fillId="0" borderId="0" xfId="0" applyNumberFormat="1"/>
    <xf numFmtId="0" fontId="23" fillId="0" borderId="0" xfId="0" applyFont="1"/>
    <xf numFmtId="0" fontId="24" fillId="0" borderId="0" xfId="0" applyFont="1"/>
    <xf numFmtId="0" fontId="25" fillId="0" borderId="0" xfId="0" applyFont="1" applyAlignment="1">
      <alignment wrapText="1"/>
    </xf>
    <xf numFmtId="0" fontId="26" fillId="0" borderId="0" xfId="0" applyFont="1" applyAlignment="1">
      <alignment wrapText="1"/>
    </xf>
    <xf numFmtId="0" fontId="13" fillId="0" borderId="0" xfId="0" applyFont="1" applyAlignment="1">
      <alignment wrapText="1"/>
    </xf>
    <xf numFmtId="0" fontId="27" fillId="0" borderId="12" xfId="0" applyFont="1" applyBorder="1"/>
    <xf numFmtId="11" fontId="24" fillId="0" borderId="0" xfId="0" applyNumberFormat="1" applyFont="1"/>
    <xf numFmtId="0" fontId="24" fillId="0" borderId="11" xfId="0" applyFont="1" applyBorder="1"/>
    <xf numFmtId="0" fontId="13" fillId="0" borderId="6" xfId="0" applyFont="1" applyBorder="1" applyAlignment="1">
      <alignment wrapText="1"/>
    </xf>
    <xf numFmtId="0" fontId="13" fillId="0" borderId="10" xfId="0" applyFont="1" applyBorder="1" applyAlignment="1">
      <alignment wrapText="1"/>
    </xf>
    <xf numFmtId="0" fontId="13" fillId="0" borderId="17" xfId="0" applyFont="1" applyBorder="1" applyAlignment="1">
      <alignment wrapText="1"/>
    </xf>
    <xf numFmtId="0" fontId="13" fillId="0" borderId="18" xfId="0" applyFont="1" applyBorder="1" applyAlignment="1">
      <alignment wrapText="1"/>
    </xf>
    <xf numFmtId="0" fontId="28" fillId="0" borderId="0" xfId="0" applyFont="1" applyAlignment="1">
      <alignment horizontal="center" vertical="center"/>
    </xf>
    <xf numFmtId="166" fontId="9" fillId="0" borderId="0" xfId="0" applyNumberFormat="1"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center"/>
    </xf>
    <xf numFmtId="0" fontId="13" fillId="9" borderId="0" xfId="0" applyFont="1" applyFill="1"/>
    <xf numFmtId="0" fontId="8" fillId="0" borderId="0" xfId="1" applyAlignment="1">
      <alignment horizontal="left"/>
    </xf>
    <xf numFmtId="0" fontId="13" fillId="0" borderId="0" xfId="0" applyFont="1"/>
    <xf numFmtId="0" fontId="11" fillId="0" borderId="0" xfId="0" applyFont="1" applyAlignment="1">
      <alignment horizontal="left"/>
    </xf>
    <xf numFmtId="0" fontId="0" fillId="10" borderId="0" xfId="0" applyFill="1"/>
    <xf numFmtId="168" fontId="0" fillId="0" borderId="0" xfId="0" applyNumberFormat="1" applyAlignment="1">
      <alignment horizontal="center" vertical="center"/>
    </xf>
    <xf numFmtId="0" fontId="29" fillId="0" borderId="6" xfId="0" applyFont="1" applyBorder="1" applyAlignment="1">
      <alignment vertical="center" wrapText="1"/>
    </xf>
    <xf numFmtId="0" fontId="29" fillId="0" borderId="6" xfId="0" applyFont="1" applyBorder="1" applyAlignment="1">
      <alignment horizontal="center" vertical="center" wrapText="1"/>
    </xf>
    <xf numFmtId="164" fontId="29" fillId="0" borderId="6" xfId="0" applyNumberFormat="1" applyFont="1" applyBorder="1" applyAlignment="1">
      <alignment horizontal="center" vertical="center" wrapText="1"/>
    </xf>
    <xf numFmtId="14" fontId="29" fillId="0" borderId="6" xfId="0" applyNumberFormat="1" applyFont="1" applyBorder="1" applyAlignment="1">
      <alignment horizontal="right" vertical="center" wrapText="1"/>
    </xf>
    <xf numFmtId="2" fontId="13" fillId="0" borderId="0" xfId="0" applyNumberFormat="1" applyFont="1" applyAlignment="1">
      <alignment horizontal="center" vertical="center" wrapText="1"/>
    </xf>
    <xf numFmtId="0" fontId="0" fillId="0" borderId="0" xfId="0" applyAlignment="1">
      <alignment vertical="center"/>
    </xf>
    <xf numFmtId="1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164" fontId="21" fillId="0" borderId="6" xfId="0" applyNumberFormat="1" applyFont="1" applyBorder="1" applyAlignment="1">
      <alignment horizontal="center" vertical="center" wrapText="1"/>
    </xf>
    <xf numFmtId="0" fontId="30" fillId="0" borderId="0" xfId="0" applyFont="1" applyAlignment="1">
      <alignment horizontal="center"/>
    </xf>
    <xf numFmtId="0" fontId="20" fillId="0" borderId="0" xfId="0" applyFont="1" applyAlignment="1">
      <alignment horizontal="center"/>
    </xf>
    <xf numFmtId="14" fontId="19" fillId="0" borderId="0" xfId="0" applyNumberFormat="1" applyFont="1" applyAlignment="1">
      <alignment horizontal="center" vertical="center" wrapText="1"/>
    </xf>
    <xf numFmtId="0" fontId="19" fillId="0" borderId="0" xfId="0" applyFont="1" applyAlignment="1">
      <alignment horizontal="center" vertical="center" wrapText="1"/>
    </xf>
    <xf numFmtId="164" fontId="19" fillId="0" borderId="0" xfId="0" applyNumberFormat="1" applyFont="1" applyAlignment="1">
      <alignment horizontal="center" vertical="center" wrapText="1"/>
    </xf>
    <xf numFmtId="2" fontId="19" fillId="0" borderId="0" xfId="0" applyNumberFormat="1" applyFont="1" applyAlignment="1">
      <alignment horizontal="center" vertical="center" wrapText="1"/>
    </xf>
    <xf numFmtId="165" fontId="19" fillId="0" borderId="0" xfId="0" applyNumberFormat="1" applyFont="1" applyAlignment="1">
      <alignment horizontal="center" vertical="center" wrapText="1"/>
    </xf>
    <xf numFmtId="20" fontId="19" fillId="0" borderId="0" xfId="0" applyNumberFormat="1" applyFont="1" applyAlignment="1">
      <alignment horizontal="center" vertical="center" wrapText="1"/>
    </xf>
    <xf numFmtId="165" fontId="31" fillId="0" borderId="1" xfId="0" applyNumberFormat="1" applyFont="1" applyBorder="1" applyAlignment="1">
      <alignment horizontal="center" vertical="center" wrapText="1"/>
    </xf>
    <xf numFmtId="164" fontId="31" fillId="0" borderId="1" xfId="0" applyNumberFormat="1" applyFont="1" applyBorder="1" applyAlignment="1">
      <alignment horizontal="center" vertical="center" wrapText="1"/>
    </xf>
    <xf numFmtId="2" fontId="32" fillId="0" borderId="0" xfId="0" applyNumberFormat="1" applyFont="1" applyAlignment="1">
      <alignment horizontal="center" vertical="center" wrapText="1"/>
    </xf>
    <xf numFmtId="164" fontId="32" fillId="0" borderId="0" xfId="0" applyNumberFormat="1" applyFont="1" applyAlignment="1">
      <alignment horizontal="center" vertical="center" wrapText="1"/>
    </xf>
    <xf numFmtId="20" fontId="32" fillId="0" borderId="0" xfId="0" applyNumberFormat="1" applyFont="1" applyAlignment="1">
      <alignment horizontal="center" vertical="center"/>
    </xf>
    <xf numFmtId="0" fontId="32" fillId="0" borderId="0" xfId="0" applyFont="1" applyAlignment="1">
      <alignment horizontal="center" vertical="center"/>
    </xf>
    <xf numFmtId="0" fontId="31" fillId="0" borderId="1" xfId="0" applyFont="1" applyBorder="1" applyAlignment="1">
      <alignment horizontal="center" vertical="center" wrapText="1"/>
    </xf>
    <xf numFmtId="165" fontId="32" fillId="0" borderId="1" xfId="0" applyNumberFormat="1" applyFont="1" applyBorder="1" applyAlignment="1">
      <alignment horizontal="center" vertical="center"/>
    </xf>
    <xf numFmtId="164" fontId="32" fillId="0" borderId="1" xfId="0" applyNumberFormat="1" applyFont="1" applyBorder="1" applyAlignment="1">
      <alignment horizontal="center" vertical="center"/>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2" fontId="32" fillId="0" borderId="0" xfId="0" applyNumberFormat="1" applyFont="1" applyAlignment="1">
      <alignment horizontal="center" vertical="center"/>
    </xf>
    <xf numFmtId="164" fontId="32" fillId="0" borderId="0" xfId="0" applyNumberFormat="1" applyFont="1" applyAlignment="1">
      <alignment horizontal="center" vertical="center"/>
    </xf>
    <xf numFmtId="20" fontId="33" fillId="0" borderId="0" xfId="0" applyNumberFormat="1" applyFont="1" applyAlignment="1">
      <alignment horizontal="center" vertical="center"/>
    </xf>
    <xf numFmtId="0" fontId="33" fillId="0" borderId="0" xfId="0" applyFont="1" applyAlignment="1">
      <alignment horizontal="center" vertical="center"/>
    </xf>
    <xf numFmtId="168" fontId="32" fillId="0" borderId="0" xfId="0" applyNumberFormat="1" applyFont="1" applyAlignment="1">
      <alignment horizontal="center" vertical="center"/>
    </xf>
    <xf numFmtId="164" fontId="33" fillId="0" borderId="0" xfId="0" applyNumberFormat="1" applyFont="1" applyAlignment="1">
      <alignment horizontal="center" vertical="center"/>
    </xf>
    <xf numFmtId="165" fontId="32" fillId="0" borderId="0" xfId="0" applyNumberFormat="1" applyFont="1" applyAlignment="1">
      <alignment horizontal="center" vertical="center"/>
    </xf>
    <xf numFmtId="168" fontId="33" fillId="0" borderId="0" xfId="0" applyNumberFormat="1" applyFont="1" applyAlignment="1">
      <alignment horizontal="center" vertical="center"/>
    </xf>
    <xf numFmtId="0" fontId="31" fillId="0" borderId="6" xfId="0" applyFont="1" applyBorder="1" applyAlignment="1">
      <alignment horizontal="center" vertical="center" wrapText="1"/>
    </xf>
    <xf numFmtId="164" fontId="31" fillId="0" borderId="6" xfId="0" applyNumberFormat="1" applyFont="1" applyBorder="1" applyAlignment="1">
      <alignment horizontal="center" vertical="center" wrapText="1"/>
    </xf>
    <xf numFmtId="2" fontId="9" fillId="0" borderId="0" xfId="0" applyNumberFormat="1" applyFont="1" applyAlignment="1">
      <alignment horizontal="center" vertical="center" wrapText="1"/>
    </xf>
    <xf numFmtId="0" fontId="11" fillId="0" borderId="1" xfId="0" applyFont="1" applyBorder="1" applyAlignment="1">
      <alignment horizontal="center" vertical="center" wrapText="1"/>
    </xf>
    <xf numFmtId="165"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2" fontId="9" fillId="0" borderId="0" xfId="0" applyNumberFormat="1" applyFont="1" applyAlignment="1">
      <alignment horizontal="center" vertical="center"/>
    </xf>
    <xf numFmtId="168" fontId="9" fillId="0" borderId="0" xfId="0" applyNumberFormat="1" applyFont="1" applyAlignment="1">
      <alignment horizontal="center" vertical="center"/>
    </xf>
    <xf numFmtId="165" fontId="9" fillId="0" borderId="0" xfId="0" applyNumberFormat="1" applyFont="1" applyAlignment="1">
      <alignment horizontal="center" vertical="center"/>
    </xf>
    <xf numFmtId="164" fontId="9" fillId="0" borderId="4"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1" fontId="31" fillId="0" borderId="1"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14" fontId="32" fillId="0" borderId="1" xfId="0" applyNumberFormat="1" applyFont="1" applyBorder="1" applyAlignment="1">
      <alignment horizontal="center" vertical="center"/>
    </xf>
    <xf numFmtId="2" fontId="32"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167" fontId="11" fillId="0" borderId="6" xfId="0" applyNumberFormat="1" applyFont="1" applyBorder="1" applyAlignment="1">
      <alignment horizontal="center" vertical="center" wrapText="1"/>
    </xf>
    <xf numFmtId="14" fontId="32" fillId="0" borderId="0" xfId="0" applyNumberFormat="1" applyFont="1" applyAlignment="1">
      <alignment horizontal="center" vertical="center"/>
    </xf>
    <xf numFmtId="14" fontId="31" fillId="0" borderId="6" xfId="0" applyNumberFormat="1"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14"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4" fontId="9" fillId="0" borderId="0" xfId="0" applyNumberFormat="1" applyFont="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lignment horizontal="center" vertical="center"/>
    </xf>
    <xf numFmtId="14" fontId="11" fillId="0" borderId="15" xfId="0" applyNumberFormat="1" applyFont="1" applyBorder="1" applyAlignment="1">
      <alignment horizontal="center" vertical="center" wrapText="1"/>
    </xf>
    <xf numFmtId="0" fontId="11" fillId="0" borderId="16" xfId="0" applyFont="1" applyBorder="1" applyAlignment="1">
      <alignment horizontal="center" vertical="center" wrapText="1"/>
    </xf>
    <xf numFmtId="1" fontId="11" fillId="0" borderId="16" xfId="0" applyNumberFormat="1" applyFont="1" applyBorder="1" applyAlignment="1">
      <alignment horizontal="center" vertical="center" wrapText="1"/>
    </xf>
    <xf numFmtId="164" fontId="11" fillId="0" borderId="16" xfId="0" applyNumberFormat="1" applyFont="1" applyBorder="1" applyAlignment="1">
      <alignment horizontal="center" vertical="center" wrapText="1"/>
    </xf>
    <xf numFmtId="2" fontId="11" fillId="0" borderId="16" xfId="0" applyNumberFormat="1" applyFont="1" applyBorder="1" applyAlignment="1">
      <alignment horizontal="center" vertical="center" wrapText="1"/>
    </xf>
    <xf numFmtId="165" fontId="11" fillId="0" borderId="16" xfId="0" applyNumberFormat="1"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1" fontId="11" fillId="0" borderId="14" xfId="0" applyNumberFormat="1" applyFont="1" applyBorder="1" applyAlignment="1">
      <alignment horizontal="center" vertical="center" wrapText="1"/>
    </xf>
    <xf numFmtId="164" fontId="11" fillId="0" borderId="14" xfId="0" applyNumberFormat="1" applyFont="1" applyBorder="1" applyAlignment="1">
      <alignment horizontal="center" vertical="center" wrapText="1"/>
    </xf>
    <xf numFmtId="2" fontId="11" fillId="0" borderId="14" xfId="0" applyNumberFormat="1" applyFont="1" applyBorder="1" applyAlignment="1">
      <alignment horizontal="center" vertical="center" wrapText="1"/>
    </xf>
    <xf numFmtId="165" fontId="11" fillId="0" borderId="14" xfId="0" applyNumberFormat="1" applyFont="1" applyBorder="1" applyAlignment="1">
      <alignment horizontal="center" vertical="center" wrapText="1"/>
    </xf>
    <xf numFmtId="20" fontId="11" fillId="0" borderId="0" xfId="0" applyNumberFormat="1" applyFont="1" applyAlignment="1">
      <alignment horizontal="center" vertical="center"/>
    </xf>
    <xf numFmtId="0" fontId="11" fillId="0" borderId="16" xfId="0" applyFont="1" applyBorder="1" applyAlignment="1">
      <alignment horizontal="center" vertical="center"/>
    </xf>
    <xf numFmtId="14" fontId="11" fillId="0" borderId="15" xfId="0" applyNumberFormat="1" applyFont="1" applyBorder="1" applyAlignment="1">
      <alignment horizontal="center" vertical="center"/>
    </xf>
    <xf numFmtId="164" fontId="11" fillId="0" borderId="16" xfId="0" applyNumberFormat="1" applyFont="1" applyBorder="1" applyAlignment="1">
      <alignment horizontal="center" vertical="center"/>
    </xf>
    <xf numFmtId="2" fontId="11" fillId="0" borderId="16" xfId="0" applyNumberFormat="1" applyFont="1" applyBorder="1" applyAlignment="1">
      <alignment horizontal="center" vertical="center"/>
    </xf>
    <xf numFmtId="165" fontId="11" fillId="0" borderId="16" xfId="0" applyNumberFormat="1" applyFont="1" applyBorder="1" applyAlignment="1">
      <alignment horizontal="center" vertical="center"/>
    </xf>
    <xf numFmtId="0" fontId="11" fillId="0" borderId="7" xfId="0" applyFont="1" applyBorder="1" applyAlignment="1">
      <alignment horizontal="center" vertical="center" wrapText="1"/>
    </xf>
    <xf numFmtId="2" fontId="11" fillId="0" borderId="7" xfId="0" applyNumberFormat="1" applyFont="1" applyBorder="1" applyAlignment="1">
      <alignment horizontal="center" vertical="center" wrapText="1"/>
    </xf>
    <xf numFmtId="165" fontId="11" fillId="0" borderId="7"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164" fontId="9" fillId="0" borderId="5" xfId="0" applyNumberFormat="1" applyFont="1" applyBorder="1" applyAlignment="1">
      <alignment horizontal="center" vertical="center" wrapText="1"/>
    </xf>
    <xf numFmtId="2"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horizontal="center" vertical="center"/>
    </xf>
    <xf numFmtId="164" fontId="9"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1" fontId="11" fillId="0" borderId="0" xfId="0" applyNumberFormat="1" applyFont="1" applyAlignment="1">
      <alignment horizontal="center" vertical="center" wrapText="1"/>
    </xf>
    <xf numFmtId="0" fontId="9" fillId="0" borderId="6" xfId="0" applyFont="1" applyBorder="1" applyAlignment="1">
      <alignment horizontal="center" vertical="center" wrapText="1"/>
    </xf>
    <xf numFmtId="0" fontId="34" fillId="0" borderId="0" xfId="0" applyFont="1" applyAlignment="1">
      <alignment horizontal="center" vertical="center"/>
    </xf>
    <xf numFmtId="0" fontId="34" fillId="0" borderId="12" xfId="0" applyFont="1" applyBorder="1" applyAlignment="1">
      <alignment horizontal="center" vertical="center"/>
    </xf>
    <xf numFmtId="0" fontId="9" fillId="0" borderId="11" xfId="0" applyFont="1" applyBorder="1" applyAlignment="1">
      <alignment horizontal="center" vertical="center"/>
    </xf>
    <xf numFmtId="0" fontId="14" fillId="0" borderId="5" xfId="0" applyFont="1" applyBorder="1" applyAlignment="1">
      <alignment horizontal="center" vertical="center" wrapText="1"/>
    </xf>
    <xf numFmtId="0" fontId="9" fillId="0" borderId="6" xfId="0" applyFont="1" applyBorder="1" applyAlignment="1">
      <alignment horizontal="center" vertical="center"/>
    </xf>
    <xf numFmtId="14" fontId="9" fillId="0" borderId="6" xfId="0" applyNumberFormat="1" applyFont="1" applyBorder="1" applyAlignment="1">
      <alignment horizontal="center" vertical="center"/>
    </xf>
    <xf numFmtId="164" fontId="9" fillId="0" borderId="6" xfId="0" applyNumberFormat="1" applyFont="1" applyBorder="1" applyAlignment="1">
      <alignment horizontal="center" vertical="center"/>
    </xf>
    <xf numFmtId="2" fontId="9" fillId="0" borderId="6" xfId="0" applyNumberFormat="1" applyFont="1" applyBorder="1" applyAlignment="1">
      <alignment horizontal="center" vertical="center"/>
    </xf>
    <xf numFmtId="165" fontId="9" fillId="0" borderId="6" xfId="0" applyNumberFormat="1" applyFont="1" applyBorder="1" applyAlignment="1">
      <alignment horizontal="center" vertical="center"/>
    </xf>
    <xf numFmtId="167" fontId="9" fillId="0" borderId="0" xfId="0" applyNumberFormat="1" applyFont="1" applyAlignment="1">
      <alignment horizontal="center" vertical="center"/>
    </xf>
    <xf numFmtId="14"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2"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20" fontId="1" fillId="0" borderId="0" xfId="0" applyNumberFormat="1" applyFont="1" applyAlignment="1">
      <alignment horizontal="center" vertic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35" fillId="0" borderId="0" xfId="0" applyFont="1" applyAlignment="1">
      <alignment horizontal="center" vertical="center" wrapText="1"/>
    </xf>
    <xf numFmtId="0" fontId="36"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2"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20" fontId="1" fillId="0" borderId="3" xfId="0" applyNumberFormat="1" applyFont="1" applyBorder="1" applyAlignment="1">
      <alignment horizontal="center" vertical="center" wrapText="1"/>
    </xf>
    <xf numFmtId="1" fontId="1" fillId="0" borderId="0" xfId="0" applyNumberFormat="1" applyFont="1" applyAlignment="1">
      <alignment horizontal="center" vertical="center"/>
    </xf>
    <xf numFmtId="164" fontId="13" fillId="0" borderId="0" xfId="0" applyNumberFormat="1" applyFont="1" applyAlignment="1">
      <alignment horizontal="center" vertical="center" wrapText="1"/>
    </xf>
    <xf numFmtId="0" fontId="13" fillId="0" borderId="7" xfId="0" applyFont="1" applyBorder="1" applyAlignment="1">
      <alignment horizontal="center" vertical="center" wrapText="1"/>
    </xf>
    <xf numFmtId="164" fontId="13" fillId="0" borderId="7" xfId="0" applyNumberFormat="1" applyFont="1" applyBorder="1" applyAlignment="1">
      <alignment horizontal="center" vertical="center" wrapText="1"/>
    </xf>
    <xf numFmtId="2" fontId="13" fillId="0" borderId="7" xfId="0" applyNumberFormat="1" applyFont="1" applyBorder="1" applyAlignment="1">
      <alignment horizontal="center" vertical="center" wrapText="1"/>
    </xf>
    <xf numFmtId="165" fontId="13" fillId="0" borderId="7" xfId="0" applyNumberFormat="1" applyFont="1" applyBorder="1" applyAlignment="1">
      <alignment horizontal="center" vertical="center" wrapText="1"/>
    </xf>
    <xf numFmtId="14" fontId="1" fillId="0" borderId="6" xfId="0" applyNumberFormat="1" applyFont="1" applyBorder="1" applyAlignment="1">
      <alignment horizontal="center" vertical="center"/>
    </xf>
    <xf numFmtId="14" fontId="13" fillId="0" borderId="0" xfId="0" applyNumberFormat="1" applyFont="1" applyAlignment="1">
      <alignment horizontal="center" vertical="center" wrapText="1"/>
    </xf>
    <xf numFmtId="0" fontId="13" fillId="0" borderId="6" xfId="0" applyFont="1" applyBorder="1" applyAlignment="1">
      <alignment horizontal="center" vertical="center"/>
    </xf>
    <xf numFmtId="1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20" fontId="37" fillId="0" borderId="0" xfId="0" applyNumberFormat="1" applyFont="1" applyAlignment="1">
      <alignment horizontal="center" vertical="center"/>
    </xf>
    <xf numFmtId="0" fontId="37" fillId="0" borderId="0" xfId="0" applyFont="1" applyAlignment="1">
      <alignment horizontal="center" vertical="center"/>
    </xf>
    <xf numFmtId="168" fontId="1" fillId="0" borderId="0" xfId="0" applyNumberFormat="1" applyFont="1" applyAlignment="1">
      <alignment horizontal="center" vertical="center"/>
    </xf>
    <xf numFmtId="164" fontId="37" fillId="0" borderId="0" xfId="0" applyNumberFormat="1" applyFont="1" applyAlignment="1">
      <alignment horizontal="center" vertical="center"/>
    </xf>
    <xf numFmtId="168" fontId="37" fillId="0" borderId="0" xfId="0" applyNumberFormat="1" applyFont="1" applyAlignment="1">
      <alignment horizontal="center" vertical="center"/>
    </xf>
    <xf numFmtId="167" fontId="37" fillId="0" borderId="0" xfId="0" applyNumberFormat="1" applyFont="1" applyAlignment="1">
      <alignment horizontal="center" vertical="center"/>
    </xf>
    <xf numFmtId="2" fontId="37" fillId="0" borderId="0" xfId="0" applyNumberFormat="1" applyFont="1" applyAlignment="1">
      <alignment horizontal="center" vertical="center"/>
    </xf>
    <xf numFmtId="165" fontId="37" fillId="0" borderId="0" xfId="0" applyNumberFormat="1" applyFont="1" applyAlignment="1">
      <alignment horizontal="center" vertical="center"/>
    </xf>
    <xf numFmtId="14" fontId="37" fillId="0" borderId="0" xfId="0" applyNumberFormat="1" applyFont="1" applyAlignment="1">
      <alignment horizontal="center" vertical="center"/>
    </xf>
    <xf numFmtId="0" fontId="1" fillId="3" borderId="0" xfId="0" applyFont="1" applyFill="1" applyAlignment="1">
      <alignment horizontal="center" vertical="center"/>
    </xf>
    <xf numFmtId="0" fontId="27" fillId="0" borderId="0" xfId="0" applyFont="1"/>
    <xf numFmtId="0" fontId="11" fillId="3" borderId="0" xfId="0" applyFont="1" applyFill="1" applyAlignment="1">
      <alignment horizontal="right"/>
    </xf>
    <xf numFmtId="0" fontId="11" fillId="3" borderId="0" xfId="0" applyFont="1" applyFill="1"/>
    <xf numFmtId="0" fontId="0" fillId="3" borderId="0" xfId="0" applyFill="1"/>
    <xf numFmtId="164" fontId="1" fillId="11" borderId="1" xfId="0" applyNumberFormat="1" applyFont="1" applyFill="1" applyBorder="1" applyAlignment="1">
      <alignment horizontal="center" vertical="center" wrapText="1"/>
    </xf>
    <xf numFmtId="14" fontId="29" fillId="0" borderId="6" xfId="0" applyNumberFormat="1" applyFont="1" applyBorder="1" applyAlignment="1">
      <alignment horizontal="center" vertical="center" wrapText="1"/>
    </xf>
    <xf numFmtId="2" fontId="29" fillId="0" borderId="6" xfId="0" applyNumberFormat="1" applyFont="1" applyBorder="1" applyAlignment="1">
      <alignment horizontal="center" vertical="center" wrapText="1"/>
    </xf>
    <xf numFmtId="165" fontId="29" fillId="0" borderId="6" xfId="0" applyNumberFormat="1" applyFont="1" applyBorder="1" applyAlignment="1">
      <alignment horizontal="center" vertical="center" wrapText="1"/>
    </xf>
    <xf numFmtId="14" fontId="29" fillId="7" borderId="6" xfId="0" applyNumberFormat="1" applyFont="1" applyFill="1" applyBorder="1" applyAlignment="1">
      <alignment horizontal="center" vertical="center" wrapText="1"/>
    </xf>
    <xf numFmtId="0" fontId="29" fillId="7" borderId="6" xfId="0" applyFont="1" applyFill="1" applyBorder="1" applyAlignment="1">
      <alignment horizontal="center" vertical="center" wrapText="1"/>
    </xf>
    <xf numFmtId="0" fontId="20" fillId="7" borderId="0" xfId="0" applyFont="1" applyFill="1" applyAlignment="1">
      <alignment horizontal="center" vertical="center"/>
    </xf>
    <xf numFmtId="164" fontId="29" fillId="7" borderId="6" xfId="0" applyNumberFormat="1" applyFont="1" applyFill="1" applyBorder="1" applyAlignment="1">
      <alignment horizontal="center" vertical="center" wrapText="1"/>
    </xf>
    <xf numFmtId="2" fontId="29" fillId="7" borderId="6" xfId="0" applyNumberFormat="1" applyFont="1" applyFill="1" applyBorder="1" applyAlignment="1">
      <alignment horizontal="center" vertical="center" wrapText="1"/>
    </xf>
    <xf numFmtId="165" fontId="29" fillId="7" borderId="6" xfId="0" applyNumberFormat="1" applyFont="1" applyFill="1" applyBorder="1" applyAlignment="1">
      <alignment horizontal="center" vertical="center" wrapText="1"/>
    </xf>
    <xf numFmtId="2" fontId="20" fillId="7" borderId="0" xfId="0" applyNumberFormat="1" applyFont="1" applyFill="1" applyAlignment="1">
      <alignment horizontal="center" vertical="center"/>
    </xf>
    <xf numFmtId="164" fontId="20" fillId="7" borderId="0" xfId="0" applyNumberFormat="1" applyFont="1" applyFill="1" applyAlignment="1">
      <alignment horizontal="center" vertical="center"/>
    </xf>
    <xf numFmtId="20" fontId="20" fillId="7" borderId="0" xfId="0" applyNumberFormat="1" applyFont="1" applyFill="1" applyAlignment="1">
      <alignment horizontal="center" vertical="center"/>
    </xf>
    <xf numFmtId="0" fontId="20" fillId="7" borderId="0" xfId="0" applyFont="1" applyFill="1" applyAlignment="1">
      <alignment vertical="center"/>
    </xf>
    <xf numFmtId="0" fontId="13" fillId="11" borderId="6" xfId="0" applyFont="1" applyFill="1" applyBorder="1" applyAlignment="1">
      <alignment horizontal="center" vertical="center" wrapText="1"/>
    </xf>
    <xf numFmtId="0" fontId="35" fillId="0" borderId="0" xfId="0" applyFont="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DFE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pH</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all.data!$A$2:$A$771</c:f>
              <c:numCache>
                <c:formatCode>m/d/yyyy</c:formatCode>
                <c:ptCount val="770"/>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numCache>
            </c:numRef>
          </c:xVal>
          <c:yVal>
            <c:numRef>
              <c:f>all.data!$I$2:$I$771</c:f>
              <c:numCache>
                <c:formatCode>0.0</c:formatCode>
                <c:ptCount val="770"/>
                <c:pt idx="0">
                  <c:v>8.1199999999999992</c:v>
                </c:pt>
                <c:pt idx="1">
                  <c:v>6.68</c:v>
                </c:pt>
                <c:pt idx="2">
                  <c:v>8.02</c:v>
                </c:pt>
                <c:pt idx="3">
                  <c:v>7.64</c:v>
                </c:pt>
                <c:pt idx="4">
                  <c:v>7.03</c:v>
                </c:pt>
                <c:pt idx="5">
                  <c:v>7.72</c:v>
                </c:pt>
                <c:pt idx="6">
                  <c:v>7.68</c:v>
                </c:pt>
                <c:pt idx="7">
                  <c:v>6.62</c:v>
                </c:pt>
                <c:pt idx="8">
                  <c:v>8.1199999999999992</c:v>
                </c:pt>
                <c:pt idx="9">
                  <c:v>7.95</c:v>
                </c:pt>
                <c:pt idx="10">
                  <c:v>7.63</c:v>
                </c:pt>
                <c:pt idx="11">
                  <c:v>7.94</c:v>
                </c:pt>
                <c:pt idx="12">
                  <c:v>6.6</c:v>
                </c:pt>
                <c:pt idx="13">
                  <c:v>6.23</c:v>
                </c:pt>
                <c:pt idx="14">
                  <c:v>7.28</c:v>
                </c:pt>
                <c:pt idx="15">
                  <c:v>7.52</c:v>
                </c:pt>
                <c:pt idx="16">
                  <c:v>7.46</c:v>
                </c:pt>
                <c:pt idx="17">
                  <c:v>7.82</c:v>
                </c:pt>
                <c:pt idx="18">
                  <c:v>7.1</c:v>
                </c:pt>
                <c:pt idx="19">
                  <c:v>7.85</c:v>
                </c:pt>
                <c:pt idx="20">
                  <c:v>7.1</c:v>
                </c:pt>
                <c:pt idx="21">
                  <c:v>7.19</c:v>
                </c:pt>
                <c:pt idx="22">
                  <c:v>7.46</c:v>
                </c:pt>
                <c:pt idx="23">
                  <c:v>7.2</c:v>
                </c:pt>
                <c:pt idx="24">
                  <c:v>6.54</c:v>
                </c:pt>
                <c:pt idx="25">
                  <c:v>7.64</c:v>
                </c:pt>
                <c:pt idx="26">
                  <c:v>7.59</c:v>
                </c:pt>
                <c:pt idx="27">
                  <c:v>7.94</c:v>
                </c:pt>
                <c:pt idx="28">
                  <c:v>7.32</c:v>
                </c:pt>
                <c:pt idx="29">
                  <c:v>7.16</c:v>
                </c:pt>
                <c:pt idx="30">
                  <c:v>7.34</c:v>
                </c:pt>
                <c:pt idx="31">
                  <c:v>7.52</c:v>
                </c:pt>
                <c:pt idx="32">
                  <c:v>7.37</c:v>
                </c:pt>
                <c:pt idx="33">
                  <c:v>7.63</c:v>
                </c:pt>
                <c:pt idx="34">
                  <c:v>7.22</c:v>
                </c:pt>
                <c:pt idx="35">
                  <c:v>6.77</c:v>
                </c:pt>
                <c:pt idx="36">
                  <c:v>7</c:v>
                </c:pt>
                <c:pt idx="37">
                  <c:v>7.55</c:v>
                </c:pt>
                <c:pt idx="38">
                  <c:v>7.94</c:v>
                </c:pt>
                <c:pt idx="39">
                  <c:v>7.5</c:v>
                </c:pt>
                <c:pt idx="40">
                  <c:v>7.86</c:v>
                </c:pt>
                <c:pt idx="41">
                  <c:v>8.23</c:v>
                </c:pt>
                <c:pt idx="42">
                  <c:v>8.17</c:v>
                </c:pt>
                <c:pt idx="43">
                  <c:v>6.58</c:v>
                </c:pt>
                <c:pt idx="44">
                  <c:v>7.8</c:v>
                </c:pt>
                <c:pt idx="45">
                  <c:v>7.49</c:v>
                </c:pt>
                <c:pt idx="46">
                  <c:v>6.81</c:v>
                </c:pt>
                <c:pt idx="47">
                  <c:v>7.65</c:v>
                </c:pt>
                <c:pt idx="48">
                  <c:v>7.38</c:v>
                </c:pt>
                <c:pt idx="49">
                  <c:v>7.2</c:v>
                </c:pt>
                <c:pt idx="50">
                  <c:v>7.58</c:v>
                </c:pt>
                <c:pt idx="51">
                  <c:v>7.58</c:v>
                </c:pt>
                <c:pt idx="52">
                  <c:v>7.07</c:v>
                </c:pt>
                <c:pt idx="53">
                  <c:v>7.59</c:v>
                </c:pt>
                <c:pt idx="54">
                  <c:v>7.13</c:v>
                </c:pt>
                <c:pt idx="55">
                  <c:v>6.9</c:v>
                </c:pt>
                <c:pt idx="56">
                  <c:v>7.36</c:v>
                </c:pt>
                <c:pt idx="57">
                  <c:v>7.82</c:v>
                </c:pt>
                <c:pt idx="58">
                  <c:v>7.6</c:v>
                </c:pt>
                <c:pt idx="59">
                  <c:v>7.56</c:v>
                </c:pt>
                <c:pt idx="60">
                  <c:v>7.42</c:v>
                </c:pt>
                <c:pt idx="61">
                  <c:v>7.33</c:v>
                </c:pt>
                <c:pt idx="62">
                  <c:v>7.76</c:v>
                </c:pt>
                <c:pt idx="63">
                  <c:v>7.63</c:v>
                </c:pt>
                <c:pt idx="64">
                  <c:v>7.24</c:v>
                </c:pt>
                <c:pt idx="65">
                  <c:v>7.88</c:v>
                </c:pt>
                <c:pt idx="66">
                  <c:v>7.66</c:v>
                </c:pt>
                <c:pt idx="67">
                  <c:v>7.4</c:v>
                </c:pt>
                <c:pt idx="68">
                  <c:v>7.46</c:v>
                </c:pt>
                <c:pt idx="69">
                  <c:v>7.59</c:v>
                </c:pt>
                <c:pt idx="70">
                  <c:v>7.95</c:v>
                </c:pt>
                <c:pt idx="71">
                  <c:v>7.51</c:v>
                </c:pt>
                <c:pt idx="72">
                  <c:v>7.77</c:v>
                </c:pt>
                <c:pt idx="73">
                  <c:v>7.78</c:v>
                </c:pt>
                <c:pt idx="74">
                  <c:v>7.68</c:v>
                </c:pt>
                <c:pt idx="75">
                  <c:v>7.73</c:v>
                </c:pt>
                <c:pt idx="76">
                  <c:v>7.75</c:v>
                </c:pt>
                <c:pt idx="77">
                  <c:v>7.6</c:v>
                </c:pt>
                <c:pt idx="78">
                  <c:v>6.89</c:v>
                </c:pt>
                <c:pt idx="79">
                  <c:v>6.9</c:v>
                </c:pt>
                <c:pt idx="80">
                  <c:v>7.33</c:v>
                </c:pt>
                <c:pt idx="81">
                  <c:v>7.68</c:v>
                </c:pt>
                <c:pt idx="82">
                  <c:v>7.41</c:v>
                </c:pt>
                <c:pt idx="83">
                  <c:v>7.49</c:v>
                </c:pt>
                <c:pt idx="84">
                  <c:v>8.18</c:v>
                </c:pt>
                <c:pt idx="85">
                  <c:v>8.39</c:v>
                </c:pt>
                <c:pt idx="86">
                  <c:v>7.88</c:v>
                </c:pt>
                <c:pt idx="87">
                  <c:v>7.92</c:v>
                </c:pt>
                <c:pt idx="88">
                  <c:v>7.61</c:v>
                </c:pt>
                <c:pt idx="89">
                  <c:v>8.07</c:v>
                </c:pt>
                <c:pt idx="90">
                  <c:v>8.11</c:v>
                </c:pt>
                <c:pt idx="91">
                  <c:v>7.99</c:v>
                </c:pt>
                <c:pt idx="92">
                  <c:v>7.83</c:v>
                </c:pt>
                <c:pt idx="93">
                  <c:v>8.1199999999999992</c:v>
                </c:pt>
                <c:pt idx="94">
                  <c:v>7.17</c:v>
                </c:pt>
                <c:pt idx="95">
                  <c:v>7.81</c:v>
                </c:pt>
                <c:pt idx="96">
                  <c:v>7.7</c:v>
                </c:pt>
                <c:pt idx="97">
                  <c:v>7.82</c:v>
                </c:pt>
                <c:pt idx="98">
                  <c:v>7.17</c:v>
                </c:pt>
                <c:pt idx="99">
                  <c:v>6.96</c:v>
                </c:pt>
                <c:pt idx="100">
                  <c:v>7.3</c:v>
                </c:pt>
                <c:pt idx="101">
                  <c:v>7.6</c:v>
                </c:pt>
                <c:pt idx="102">
                  <c:v>8.3000000000000007</c:v>
                </c:pt>
                <c:pt idx="103">
                  <c:v>8.1</c:v>
                </c:pt>
                <c:pt idx="104">
                  <c:v>8.1</c:v>
                </c:pt>
                <c:pt idx="105">
                  <c:v>8.6</c:v>
                </c:pt>
                <c:pt idx="106">
                  <c:v>7.9</c:v>
                </c:pt>
                <c:pt idx="107">
                  <c:v>7.9</c:v>
                </c:pt>
                <c:pt idx="108">
                  <c:v>7.9</c:v>
                </c:pt>
                <c:pt idx="109">
                  <c:v>8</c:v>
                </c:pt>
                <c:pt idx="110">
                  <c:v>8.1</c:v>
                </c:pt>
                <c:pt idx="111">
                  <c:v>7.7</c:v>
                </c:pt>
                <c:pt idx="112">
                  <c:v>7.7</c:v>
                </c:pt>
                <c:pt idx="113">
                  <c:v>7.7</c:v>
                </c:pt>
                <c:pt idx="114">
                  <c:v>8.1999999999999993</c:v>
                </c:pt>
                <c:pt idx="115">
                  <c:v>8.1</c:v>
                </c:pt>
                <c:pt idx="116">
                  <c:v>8.3000000000000007</c:v>
                </c:pt>
                <c:pt idx="117">
                  <c:v>7.8</c:v>
                </c:pt>
                <c:pt idx="118">
                  <c:v>7.7</c:v>
                </c:pt>
                <c:pt idx="119">
                  <c:v>7.6</c:v>
                </c:pt>
                <c:pt idx="120">
                  <c:v>7.8</c:v>
                </c:pt>
                <c:pt idx="121">
                  <c:v>7.9</c:v>
                </c:pt>
                <c:pt idx="122">
                  <c:v>7.6</c:v>
                </c:pt>
                <c:pt idx="123">
                  <c:v>7.5</c:v>
                </c:pt>
                <c:pt idx="124">
                  <c:v>8</c:v>
                </c:pt>
                <c:pt idx="125">
                  <c:v>7.1</c:v>
                </c:pt>
                <c:pt idx="126">
                  <c:v>7</c:v>
                </c:pt>
                <c:pt idx="127">
                  <c:v>7.5</c:v>
                </c:pt>
                <c:pt idx="128">
                  <c:v>7.5</c:v>
                </c:pt>
                <c:pt idx="129">
                  <c:v>7.9</c:v>
                </c:pt>
                <c:pt idx="130">
                  <c:v>7.5</c:v>
                </c:pt>
                <c:pt idx="131">
                  <c:v>7.4</c:v>
                </c:pt>
                <c:pt idx="132">
                  <c:v>8</c:v>
                </c:pt>
                <c:pt idx="133">
                  <c:v>8</c:v>
                </c:pt>
                <c:pt idx="134">
                  <c:v>8.1999999999999993</c:v>
                </c:pt>
                <c:pt idx="135">
                  <c:v>8</c:v>
                </c:pt>
                <c:pt idx="136">
                  <c:v>6.8</c:v>
                </c:pt>
                <c:pt idx="137">
                  <c:v>7.7</c:v>
                </c:pt>
                <c:pt idx="138">
                  <c:v>7.7</c:v>
                </c:pt>
                <c:pt idx="139">
                  <c:v>7.8</c:v>
                </c:pt>
                <c:pt idx="140">
                  <c:v>7.9</c:v>
                </c:pt>
                <c:pt idx="141">
                  <c:v>7</c:v>
                </c:pt>
                <c:pt idx="142">
                  <c:v>7.7</c:v>
                </c:pt>
                <c:pt idx="143">
                  <c:v>7.5</c:v>
                </c:pt>
                <c:pt idx="144">
                  <c:v>7.9</c:v>
                </c:pt>
                <c:pt idx="145">
                  <c:v>7.7</c:v>
                </c:pt>
                <c:pt idx="146">
                  <c:v>8.1999999999999993</c:v>
                </c:pt>
                <c:pt idx="147">
                  <c:v>8.5</c:v>
                </c:pt>
                <c:pt idx="148">
                  <c:v>7.9</c:v>
                </c:pt>
                <c:pt idx="149">
                  <c:v>6.8</c:v>
                </c:pt>
                <c:pt idx="150">
                  <c:v>8.4</c:v>
                </c:pt>
                <c:pt idx="151">
                  <c:v>8.1999999999999993</c:v>
                </c:pt>
                <c:pt idx="152">
                  <c:v>8.3000000000000007</c:v>
                </c:pt>
                <c:pt idx="153">
                  <c:v>8.1999999999999993</c:v>
                </c:pt>
                <c:pt idx="154">
                  <c:v>7.7</c:v>
                </c:pt>
                <c:pt idx="155">
                  <c:v>7.9</c:v>
                </c:pt>
                <c:pt idx="156">
                  <c:v>7</c:v>
                </c:pt>
                <c:pt idx="157">
                  <c:v>7.8</c:v>
                </c:pt>
                <c:pt idx="158">
                  <c:v>7.6</c:v>
                </c:pt>
                <c:pt idx="159">
                  <c:v>8</c:v>
                </c:pt>
                <c:pt idx="160">
                  <c:v>7.8</c:v>
                </c:pt>
                <c:pt idx="161">
                  <c:v>7.3</c:v>
                </c:pt>
                <c:pt idx="162">
                  <c:v>7.8</c:v>
                </c:pt>
                <c:pt idx="163">
                  <c:v>8</c:v>
                </c:pt>
                <c:pt idx="164">
                  <c:v>8</c:v>
                </c:pt>
                <c:pt idx="165">
                  <c:v>8.1</c:v>
                </c:pt>
                <c:pt idx="166">
                  <c:v>7.7</c:v>
                </c:pt>
                <c:pt idx="167">
                  <c:v>7.7</c:v>
                </c:pt>
                <c:pt idx="168">
                  <c:v>7.8</c:v>
                </c:pt>
                <c:pt idx="169">
                  <c:v>7.6</c:v>
                </c:pt>
                <c:pt idx="170">
                  <c:v>7.9</c:v>
                </c:pt>
                <c:pt idx="171">
                  <c:v>8</c:v>
                </c:pt>
                <c:pt idx="172">
                  <c:v>7.7</c:v>
                </c:pt>
                <c:pt idx="173">
                  <c:v>7.7</c:v>
                </c:pt>
                <c:pt idx="174">
                  <c:v>6.8</c:v>
                </c:pt>
                <c:pt idx="175">
                  <c:v>7.9</c:v>
                </c:pt>
                <c:pt idx="176">
                  <c:v>8</c:v>
                </c:pt>
                <c:pt idx="177">
                  <c:v>8</c:v>
                </c:pt>
                <c:pt idx="178">
                  <c:v>8</c:v>
                </c:pt>
                <c:pt idx="179">
                  <c:v>8.3000000000000007</c:v>
                </c:pt>
                <c:pt idx="180">
                  <c:v>8</c:v>
                </c:pt>
                <c:pt idx="181">
                  <c:v>7.6</c:v>
                </c:pt>
                <c:pt idx="182">
                  <c:v>7.5</c:v>
                </c:pt>
                <c:pt idx="183">
                  <c:v>7.9</c:v>
                </c:pt>
                <c:pt idx="184">
                  <c:v>8.1</c:v>
                </c:pt>
                <c:pt idx="185">
                  <c:v>7.5</c:v>
                </c:pt>
                <c:pt idx="186">
                  <c:v>8</c:v>
                </c:pt>
                <c:pt idx="187">
                  <c:v>6.8</c:v>
                </c:pt>
                <c:pt idx="188">
                  <c:v>8</c:v>
                </c:pt>
                <c:pt idx="189">
                  <c:v>7</c:v>
                </c:pt>
                <c:pt idx="190">
                  <c:v>8</c:v>
                </c:pt>
                <c:pt idx="191">
                  <c:v>7.9</c:v>
                </c:pt>
                <c:pt idx="192">
                  <c:v>7.8</c:v>
                </c:pt>
                <c:pt idx="193">
                  <c:v>7</c:v>
                </c:pt>
                <c:pt idx="194">
                  <c:v>7.9</c:v>
                </c:pt>
                <c:pt idx="195">
                  <c:v>7.9</c:v>
                </c:pt>
                <c:pt idx="196">
                  <c:v>6.8</c:v>
                </c:pt>
                <c:pt idx="197">
                  <c:v>7.5</c:v>
                </c:pt>
                <c:pt idx="198">
                  <c:v>7.7</c:v>
                </c:pt>
                <c:pt idx="199">
                  <c:v>7.7</c:v>
                </c:pt>
                <c:pt idx="200">
                  <c:v>7.5</c:v>
                </c:pt>
                <c:pt idx="201">
                  <c:v>7.8</c:v>
                </c:pt>
                <c:pt idx="202">
                  <c:v>7.7</c:v>
                </c:pt>
                <c:pt idx="203">
                  <c:v>7.6</c:v>
                </c:pt>
                <c:pt idx="204">
                  <c:v>7.8</c:v>
                </c:pt>
                <c:pt idx="205">
                  <c:v>7.8</c:v>
                </c:pt>
                <c:pt idx="206">
                  <c:v>7.3</c:v>
                </c:pt>
                <c:pt idx="207">
                  <c:v>7.1</c:v>
                </c:pt>
                <c:pt idx="208">
                  <c:v>7.8</c:v>
                </c:pt>
                <c:pt idx="209">
                  <c:v>7.2</c:v>
                </c:pt>
                <c:pt idx="210">
                  <c:v>7.5</c:v>
                </c:pt>
                <c:pt idx="211">
                  <c:v>8</c:v>
                </c:pt>
                <c:pt idx="212">
                  <c:v>8</c:v>
                </c:pt>
                <c:pt idx="213">
                  <c:v>8.5</c:v>
                </c:pt>
                <c:pt idx="214">
                  <c:v>8.1999999999999993</c:v>
                </c:pt>
                <c:pt idx="215">
                  <c:v>7.3</c:v>
                </c:pt>
                <c:pt idx="216">
                  <c:v>7.5</c:v>
                </c:pt>
                <c:pt idx="217">
                  <c:v>8.1</c:v>
                </c:pt>
                <c:pt idx="218">
                  <c:v>8</c:v>
                </c:pt>
                <c:pt idx="219">
                  <c:v>7.6</c:v>
                </c:pt>
                <c:pt idx="220">
                  <c:v>7.6</c:v>
                </c:pt>
                <c:pt idx="221">
                  <c:v>7.4</c:v>
                </c:pt>
                <c:pt idx="222">
                  <c:v>8.5</c:v>
                </c:pt>
                <c:pt idx="223">
                  <c:v>7.7</c:v>
                </c:pt>
                <c:pt idx="224">
                  <c:v>7.5</c:v>
                </c:pt>
                <c:pt idx="225">
                  <c:v>7.8</c:v>
                </c:pt>
                <c:pt idx="226">
                  <c:v>7.9</c:v>
                </c:pt>
                <c:pt idx="227">
                  <c:v>6.5</c:v>
                </c:pt>
                <c:pt idx="228">
                  <c:v>6.7</c:v>
                </c:pt>
                <c:pt idx="229">
                  <c:v>7.5</c:v>
                </c:pt>
                <c:pt idx="230">
                  <c:v>7.9</c:v>
                </c:pt>
                <c:pt idx="231">
                  <c:v>7.7</c:v>
                </c:pt>
                <c:pt idx="232">
                  <c:v>7.8</c:v>
                </c:pt>
                <c:pt idx="233">
                  <c:v>7.7</c:v>
                </c:pt>
                <c:pt idx="234">
                  <c:v>7.2</c:v>
                </c:pt>
                <c:pt idx="235">
                  <c:v>7.2</c:v>
                </c:pt>
                <c:pt idx="236">
                  <c:v>7.8</c:v>
                </c:pt>
                <c:pt idx="237">
                  <c:v>7.9</c:v>
                </c:pt>
                <c:pt idx="238">
                  <c:v>8</c:v>
                </c:pt>
                <c:pt idx="239">
                  <c:v>7.5</c:v>
                </c:pt>
                <c:pt idx="240">
                  <c:v>7.8</c:v>
                </c:pt>
                <c:pt idx="241">
                  <c:v>7.6</c:v>
                </c:pt>
                <c:pt idx="242">
                  <c:v>7.6</c:v>
                </c:pt>
                <c:pt idx="243">
                  <c:v>7.9</c:v>
                </c:pt>
                <c:pt idx="244">
                  <c:v>7.5</c:v>
                </c:pt>
                <c:pt idx="245">
                  <c:v>7.4</c:v>
                </c:pt>
                <c:pt idx="246">
                  <c:v>7.4</c:v>
                </c:pt>
                <c:pt idx="247">
                  <c:v>8.1</c:v>
                </c:pt>
                <c:pt idx="248">
                  <c:v>8.1</c:v>
                </c:pt>
                <c:pt idx="249">
                  <c:v>6.6</c:v>
                </c:pt>
                <c:pt idx="250">
                  <c:v>7.9</c:v>
                </c:pt>
                <c:pt idx="251">
                  <c:v>7.7</c:v>
                </c:pt>
                <c:pt idx="252">
                  <c:v>8.1</c:v>
                </c:pt>
                <c:pt idx="253">
                  <c:v>8.1</c:v>
                </c:pt>
                <c:pt idx="254">
                  <c:v>8.1999999999999993</c:v>
                </c:pt>
                <c:pt idx="255">
                  <c:v>6.3</c:v>
                </c:pt>
                <c:pt idx="256">
                  <c:v>7.9</c:v>
                </c:pt>
                <c:pt idx="257">
                  <c:v>7.8</c:v>
                </c:pt>
                <c:pt idx="258">
                  <c:v>8</c:v>
                </c:pt>
                <c:pt idx="259">
                  <c:v>7.7</c:v>
                </c:pt>
                <c:pt idx="260">
                  <c:v>7.7</c:v>
                </c:pt>
                <c:pt idx="261">
                  <c:v>7.7</c:v>
                </c:pt>
                <c:pt idx="262">
                  <c:v>7.8</c:v>
                </c:pt>
                <c:pt idx="263">
                  <c:v>7.2</c:v>
                </c:pt>
                <c:pt idx="264">
                  <c:v>7.8</c:v>
                </c:pt>
                <c:pt idx="265">
                  <c:v>7.6</c:v>
                </c:pt>
                <c:pt idx="266">
                  <c:v>8</c:v>
                </c:pt>
                <c:pt idx="267">
                  <c:v>7.8</c:v>
                </c:pt>
                <c:pt idx="268">
                  <c:v>8</c:v>
                </c:pt>
                <c:pt idx="269">
                  <c:v>7.7</c:v>
                </c:pt>
                <c:pt idx="270">
                  <c:v>8.1</c:v>
                </c:pt>
                <c:pt idx="271">
                  <c:v>7.9</c:v>
                </c:pt>
                <c:pt idx="272">
                  <c:v>7.9</c:v>
                </c:pt>
                <c:pt idx="273">
                  <c:v>7.2</c:v>
                </c:pt>
                <c:pt idx="274">
                  <c:v>8</c:v>
                </c:pt>
                <c:pt idx="275">
                  <c:v>6.5</c:v>
                </c:pt>
                <c:pt idx="276">
                  <c:v>7.7</c:v>
                </c:pt>
                <c:pt idx="277">
                  <c:v>7.5</c:v>
                </c:pt>
                <c:pt idx="278">
                  <c:v>7.4</c:v>
                </c:pt>
                <c:pt idx="279">
                  <c:v>7.6</c:v>
                </c:pt>
                <c:pt idx="280">
                  <c:v>8</c:v>
                </c:pt>
                <c:pt idx="281">
                  <c:v>7.7</c:v>
                </c:pt>
                <c:pt idx="282">
                  <c:v>7.8</c:v>
                </c:pt>
                <c:pt idx="283">
                  <c:v>8.4</c:v>
                </c:pt>
                <c:pt idx="284">
                  <c:v>8</c:v>
                </c:pt>
                <c:pt idx="285">
                  <c:v>6.7</c:v>
                </c:pt>
                <c:pt idx="286">
                  <c:v>8.1</c:v>
                </c:pt>
                <c:pt idx="287">
                  <c:v>8.5</c:v>
                </c:pt>
                <c:pt idx="288">
                  <c:v>8.1999999999999993</c:v>
                </c:pt>
                <c:pt idx="289">
                  <c:v>7.9</c:v>
                </c:pt>
                <c:pt idx="290">
                  <c:v>8.1</c:v>
                </c:pt>
                <c:pt idx="291">
                  <c:v>7.8</c:v>
                </c:pt>
                <c:pt idx="292">
                  <c:v>7.8</c:v>
                </c:pt>
                <c:pt idx="293">
                  <c:v>7.2</c:v>
                </c:pt>
                <c:pt idx="294">
                  <c:v>7.3</c:v>
                </c:pt>
                <c:pt idx="295">
                  <c:v>7.7</c:v>
                </c:pt>
                <c:pt idx="296">
                  <c:v>7.4</c:v>
                </c:pt>
                <c:pt idx="297">
                  <c:v>6.7</c:v>
                </c:pt>
                <c:pt idx="298">
                  <c:v>6.6</c:v>
                </c:pt>
                <c:pt idx="299">
                  <c:v>7.9</c:v>
                </c:pt>
                <c:pt idx="300">
                  <c:v>7.5</c:v>
                </c:pt>
                <c:pt idx="301">
                  <c:v>8</c:v>
                </c:pt>
                <c:pt idx="302">
                  <c:v>7.8</c:v>
                </c:pt>
                <c:pt idx="303">
                  <c:v>8.3000000000000007</c:v>
                </c:pt>
                <c:pt idx="304">
                  <c:v>7.7</c:v>
                </c:pt>
                <c:pt idx="305">
                  <c:v>7.6</c:v>
                </c:pt>
                <c:pt idx="306">
                  <c:v>7.5</c:v>
                </c:pt>
                <c:pt idx="307">
                  <c:v>7.8</c:v>
                </c:pt>
                <c:pt idx="308">
                  <c:v>7.8</c:v>
                </c:pt>
                <c:pt idx="309">
                  <c:v>8.4</c:v>
                </c:pt>
                <c:pt idx="310">
                  <c:v>8.1999999999999993</c:v>
                </c:pt>
                <c:pt idx="311">
                  <c:v>7.4</c:v>
                </c:pt>
                <c:pt idx="312">
                  <c:v>7.6</c:v>
                </c:pt>
                <c:pt idx="313">
                  <c:v>7.9</c:v>
                </c:pt>
                <c:pt idx="314">
                  <c:v>7</c:v>
                </c:pt>
                <c:pt idx="315">
                  <c:v>8</c:v>
                </c:pt>
                <c:pt idx="316">
                  <c:v>8.1</c:v>
                </c:pt>
                <c:pt idx="317">
                  <c:v>7.7</c:v>
                </c:pt>
                <c:pt idx="318">
                  <c:v>8.1</c:v>
                </c:pt>
                <c:pt idx="319">
                  <c:v>8.1999999999999993</c:v>
                </c:pt>
                <c:pt idx="320">
                  <c:v>7.1</c:v>
                </c:pt>
                <c:pt idx="321">
                  <c:v>7.6</c:v>
                </c:pt>
                <c:pt idx="322">
                  <c:v>6.4</c:v>
                </c:pt>
                <c:pt idx="323">
                  <c:v>8</c:v>
                </c:pt>
                <c:pt idx="324">
                  <c:v>7.1</c:v>
                </c:pt>
                <c:pt idx="325">
                  <c:v>7.3</c:v>
                </c:pt>
                <c:pt idx="326">
                  <c:v>7</c:v>
                </c:pt>
                <c:pt idx="327">
                  <c:v>7.8</c:v>
                </c:pt>
                <c:pt idx="328">
                  <c:v>7.1</c:v>
                </c:pt>
                <c:pt idx="329">
                  <c:v>7.6</c:v>
                </c:pt>
                <c:pt idx="330">
                  <c:v>7.2</c:v>
                </c:pt>
                <c:pt idx="331">
                  <c:v>7.6</c:v>
                </c:pt>
                <c:pt idx="332">
                  <c:v>7.3</c:v>
                </c:pt>
                <c:pt idx="333">
                  <c:v>7.4</c:v>
                </c:pt>
                <c:pt idx="334">
                  <c:v>6.2</c:v>
                </c:pt>
                <c:pt idx="335">
                  <c:v>7.5</c:v>
                </c:pt>
                <c:pt idx="336">
                  <c:v>7.4</c:v>
                </c:pt>
                <c:pt idx="337">
                  <c:v>7.5</c:v>
                </c:pt>
                <c:pt idx="338">
                  <c:v>7.2</c:v>
                </c:pt>
                <c:pt idx="339">
                  <c:v>7</c:v>
                </c:pt>
                <c:pt idx="340">
                  <c:v>7.3</c:v>
                </c:pt>
                <c:pt idx="341">
                  <c:v>7.6</c:v>
                </c:pt>
                <c:pt idx="342">
                  <c:v>7.2</c:v>
                </c:pt>
                <c:pt idx="343">
                  <c:v>6.8</c:v>
                </c:pt>
                <c:pt idx="344">
                  <c:v>7.5</c:v>
                </c:pt>
                <c:pt idx="345">
                  <c:v>7.6</c:v>
                </c:pt>
                <c:pt idx="346">
                  <c:v>7.2</c:v>
                </c:pt>
                <c:pt idx="347">
                  <c:v>7.3</c:v>
                </c:pt>
                <c:pt idx="348">
                  <c:v>7.5</c:v>
                </c:pt>
                <c:pt idx="349">
                  <c:v>7.4</c:v>
                </c:pt>
                <c:pt idx="350">
                  <c:v>7.9</c:v>
                </c:pt>
                <c:pt idx="351">
                  <c:v>8</c:v>
                </c:pt>
                <c:pt idx="352">
                  <c:v>8.6999999999999993</c:v>
                </c:pt>
                <c:pt idx="353">
                  <c:v>7.6</c:v>
                </c:pt>
                <c:pt idx="354">
                  <c:v>7.8</c:v>
                </c:pt>
                <c:pt idx="355">
                  <c:v>7</c:v>
                </c:pt>
                <c:pt idx="356">
                  <c:v>6.8</c:v>
                </c:pt>
                <c:pt idx="357">
                  <c:v>7.2</c:v>
                </c:pt>
                <c:pt idx="358">
                  <c:v>5.9</c:v>
                </c:pt>
                <c:pt idx="359">
                  <c:v>7.5</c:v>
                </c:pt>
                <c:pt idx="360">
                  <c:v>8</c:v>
                </c:pt>
                <c:pt idx="361">
                  <c:v>7.8</c:v>
                </c:pt>
                <c:pt idx="362">
                  <c:v>7</c:v>
                </c:pt>
                <c:pt idx="363">
                  <c:v>7</c:v>
                </c:pt>
                <c:pt idx="364">
                  <c:v>6.8</c:v>
                </c:pt>
                <c:pt idx="365">
                  <c:v>7.7</c:v>
                </c:pt>
                <c:pt idx="366">
                  <c:v>6.3</c:v>
                </c:pt>
                <c:pt idx="367">
                  <c:v>6.1</c:v>
                </c:pt>
                <c:pt idx="368">
                  <c:v>7.3</c:v>
                </c:pt>
                <c:pt idx="369">
                  <c:v>8.5</c:v>
                </c:pt>
                <c:pt idx="370">
                  <c:v>6.9</c:v>
                </c:pt>
                <c:pt idx="371">
                  <c:v>7</c:v>
                </c:pt>
                <c:pt idx="372">
                  <c:v>7.6</c:v>
                </c:pt>
                <c:pt idx="373">
                  <c:v>7.5</c:v>
                </c:pt>
                <c:pt idx="374">
                  <c:v>7.5</c:v>
                </c:pt>
                <c:pt idx="375">
                  <c:v>6</c:v>
                </c:pt>
                <c:pt idx="376">
                  <c:v>7.4</c:v>
                </c:pt>
                <c:pt idx="377">
                  <c:v>7.5</c:v>
                </c:pt>
                <c:pt idx="378">
                  <c:v>7.7</c:v>
                </c:pt>
                <c:pt idx="379">
                  <c:v>7.3</c:v>
                </c:pt>
                <c:pt idx="380">
                  <c:v>6.9</c:v>
                </c:pt>
                <c:pt idx="381">
                  <c:v>7</c:v>
                </c:pt>
                <c:pt idx="382">
                  <c:v>7.3</c:v>
                </c:pt>
                <c:pt idx="383">
                  <c:v>7.6</c:v>
                </c:pt>
                <c:pt idx="384">
                  <c:v>7.1</c:v>
                </c:pt>
                <c:pt idx="385">
                  <c:v>7</c:v>
                </c:pt>
                <c:pt idx="386">
                  <c:v>6.5</c:v>
                </c:pt>
                <c:pt idx="387">
                  <c:v>6.9</c:v>
                </c:pt>
                <c:pt idx="388">
                  <c:v>7.6</c:v>
                </c:pt>
                <c:pt idx="389">
                  <c:v>7.6</c:v>
                </c:pt>
                <c:pt idx="390">
                  <c:v>8</c:v>
                </c:pt>
                <c:pt idx="391">
                  <c:v>7.1</c:v>
                </c:pt>
                <c:pt idx="392">
                  <c:v>7.3</c:v>
                </c:pt>
                <c:pt idx="393">
                  <c:v>6.6</c:v>
                </c:pt>
                <c:pt idx="394">
                  <c:v>7.2</c:v>
                </c:pt>
                <c:pt idx="395">
                  <c:v>7.3</c:v>
                </c:pt>
                <c:pt idx="396">
                  <c:v>6.2</c:v>
                </c:pt>
                <c:pt idx="397">
                  <c:v>7</c:v>
                </c:pt>
                <c:pt idx="398">
                  <c:v>6.9</c:v>
                </c:pt>
                <c:pt idx="399">
                  <c:v>7.3</c:v>
                </c:pt>
                <c:pt idx="400">
                  <c:v>7.3</c:v>
                </c:pt>
                <c:pt idx="401">
                  <c:v>7.8</c:v>
                </c:pt>
                <c:pt idx="402">
                  <c:v>6.3</c:v>
                </c:pt>
                <c:pt idx="403">
                  <c:v>7.9</c:v>
                </c:pt>
                <c:pt idx="404">
                  <c:v>7.6</c:v>
                </c:pt>
                <c:pt idx="405">
                  <c:v>7.5</c:v>
                </c:pt>
                <c:pt idx="406">
                  <c:v>6.8</c:v>
                </c:pt>
                <c:pt idx="407">
                  <c:v>7.7</c:v>
                </c:pt>
                <c:pt idx="408">
                  <c:v>7.2</c:v>
                </c:pt>
                <c:pt idx="409">
                  <c:v>6.9</c:v>
                </c:pt>
                <c:pt idx="410">
                  <c:v>6.7</c:v>
                </c:pt>
                <c:pt idx="411">
                  <c:v>7.3</c:v>
                </c:pt>
                <c:pt idx="412">
                  <c:v>7.7</c:v>
                </c:pt>
                <c:pt idx="413">
                  <c:v>7</c:v>
                </c:pt>
                <c:pt idx="414">
                  <c:v>6.4</c:v>
                </c:pt>
                <c:pt idx="415">
                  <c:v>7.6</c:v>
                </c:pt>
                <c:pt idx="416">
                  <c:v>7.4</c:v>
                </c:pt>
                <c:pt idx="417">
                  <c:v>5.8</c:v>
                </c:pt>
                <c:pt idx="418">
                  <c:v>7</c:v>
                </c:pt>
                <c:pt idx="419">
                  <c:v>7.2</c:v>
                </c:pt>
                <c:pt idx="420">
                  <c:v>6.7</c:v>
                </c:pt>
                <c:pt idx="421">
                  <c:v>7.6</c:v>
                </c:pt>
                <c:pt idx="422">
                  <c:v>7.2</c:v>
                </c:pt>
                <c:pt idx="423">
                  <c:v>7.2</c:v>
                </c:pt>
                <c:pt idx="424">
                  <c:v>5.8</c:v>
                </c:pt>
                <c:pt idx="425">
                  <c:v>7.4</c:v>
                </c:pt>
                <c:pt idx="426">
                  <c:v>6.6</c:v>
                </c:pt>
                <c:pt idx="427">
                  <c:v>7.4</c:v>
                </c:pt>
                <c:pt idx="428">
                  <c:v>6.8</c:v>
                </c:pt>
                <c:pt idx="429">
                  <c:v>7.4</c:v>
                </c:pt>
                <c:pt idx="430">
                  <c:v>7.6</c:v>
                </c:pt>
                <c:pt idx="431">
                  <c:v>7.3</c:v>
                </c:pt>
                <c:pt idx="432">
                  <c:v>6.1</c:v>
                </c:pt>
                <c:pt idx="433">
                  <c:v>7.4</c:v>
                </c:pt>
                <c:pt idx="434">
                  <c:v>7.4</c:v>
                </c:pt>
                <c:pt idx="435">
                  <c:v>7.1</c:v>
                </c:pt>
                <c:pt idx="436">
                  <c:v>7.6</c:v>
                </c:pt>
                <c:pt idx="437">
                  <c:v>7.6</c:v>
                </c:pt>
                <c:pt idx="438">
                  <c:v>7.1</c:v>
                </c:pt>
                <c:pt idx="439">
                  <c:v>7.1</c:v>
                </c:pt>
                <c:pt idx="440">
                  <c:v>8.5</c:v>
                </c:pt>
                <c:pt idx="441">
                  <c:v>6.7</c:v>
                </c:pt>
                <c:pt idx="442">
                  <c:v>7.4</c:v>
                </c:pt>
                <c:pt idx="443">
                  <c:v>6.4</c:v>
                </c:pt>
                <c:pt idx="444">
                  <c:v>6.1</c:v>
                </c:pt>
                <c:pt idx="445">
                  <c:v>7</c:v>
                </c:pt>
                <c:pt idx="446">
                  <c:v>6.8</c:v>
                </c:pt>
                <c:pt idx="447">
                  <c:v>6.6</c:v>
                </c:pt>
                <c:pt idx="448">
                  <c:v>7</c:v>
                </c:pt>
                <c:pt idx="449">
                  <c:v>7.7</c:v>
                </c:pt>
                <c:pt idx="450">
                  <c:v>7.6</c:v>
                </c:pt>
                <c:pt idx="451">
                  <c:v>7.2</c:v>
                </c:pt>
                <c:pt idx="452">
                  <c:v>5.7</c:v>
                </c:pt>
                <c:pt idx="453">
                  <c:v>7</c:v>
                </c:pt>
                <c:pt idx="454">
                  <c:v>7.3</c:v>
                </c:pt>
                <c:pt idx="455">
                  <c:v>7.7</c:v>
                </c:pt>
                <c:pt idx="456">
                  <c:v>7.2</c:v>
                </c:pt>
                <c:pt idx="457">
                  <c:v>6</c:v>
                </c:pt>
                <c:pt idx="458">
                  <c:v>7.6</c:v>
                </c:pt>
                <c:pt idx="459">
                  <c:v>7.6</c:v>
                </c:pt>
                <c:pt idx="460">
                  <c:v>7.4</c:v>
                </c:pt>
                <c:pt idx="461">
                  <c:v>7.1</c:v>
                </c:pt>
                <c:pt idx="462">
                  <c:v>7.3</c:v>
                </c:pt>
                <c:pt idx="463">
                  <c:v>6.4</c:v>
                </c:pt>
                <c:pt idx="464">
                  <c:v>5.7</c:v>
                </c:pt>
                <c:pt idx="465">
                  <c:v>6.8</c:v>
                </c:pt>
                <c:pt idx="466">
                  <c:v>7.4</c:v>
                </c:pt>
                <c:pt idx="467">
                  <c:v>7.2</c:v>
                </c:pt>
                <c:pt idx="468">
                  <c:v>7</c:v>
                </c:pt>
                <c:pt idx="469">
                  <c:v>6.7</c:v>
                </c:pt>
                <c:pt idx="470" formatCode="General">
                  <c:v>7.5</c:v>
                </c:pt>
                <c:pt idx="471" formatCode="General">
                  <c:v>7.7</c:v>
                </c:pt>
                <c:pt idx="472" formatCode="General">
                  <c:v>7.5</c:v>
                </c:pt>
                <c:pt idx="473" formatCode="General">
                  <c:v>8</c:v>
                </c:pt>
                <c:pt idx="474" formatCode="General">
                  <c:v>7.3</c:v>
                </c:pt>
                <c:pt idx="475" formatCode="General">
                  <c:v>7.1</c:v>
                </c:pt>
                <c:pt idx="476" formatCode="General">
                  <c:v>7</c:v>
                </c:pt>
                <c:pt idx="477" formatCode="General">
                  <c:v>6</c:v>
                </c:pt>
                <c:pt idx="478" formatCode="General">
                  <c:v>7</c:v>
                </c:pt>
                <c:pt idx="479" formatCode="General">
                  <c:v>7.2</c:v>
                </c:pt>
                <c:pt idx="480" formatCode="General">
                  <c:v>7.3</c:v>
                </c:pt>
                <c:pt idx="481" formatCode="General">
                  <c:v>8</c:v>
                </c:pt>
                <c:pt idx="482" formatCode="General">
                  <c:v>7.4</c:v>
                </c:pt>
                <c:pt idx="483" formatCode="General">
                  <c:v>7.6</c:v>
                </c:pt>
                <c:pt idx="484" formatCode="General">
                  <c:v>7.6</c:v>
                </c:pt>
                <c:pt idx="485" formatCode="General">
                  <c:v>7</c:v>
                </c:pt>
                <c:pt idx="486" formatCode="General">
                  <c:v>7.3</c:v>
                </c:pt>
                <c:pt idx="487" formatCode="General">
                  <c:v>7</c:v>
                </c:pt>
                <c:pt idx="488" formatCode="General">
                  <c:v>5.5</c:v>
                </c:pt>
                <c:pt idx="489" formatCode="General">
                  <c:v>7</c:v>
                </c:pt>
                <c:pt idx="490" formatCode="General">
                  <c:v>7.7</c:v>
                </c:pt>
                <c:pt idx="491" formatCode="General">
                  <c:v>7.4</c:v>
                </c:pt>
                <c:pt idx="492" formatCode="General">
                  <c:v>6.5</c:v>
                </c:pt>
                <c:pt idx="493" formatCode="General">
                  <c:v>7.4</c:v>
                </c:pt>
                <c:pt idx="494" formatCode="General">
                  <c:v>7.7</c:v>
                </c:pt>
                <c:pt idx="495" formatCode="General">
                  <c:v>7.6</c:v>
                </c:pt>
                <c:pt idx="496" formatCode="General">
                  <c:v>7.4</c:v>
                </c:pt>
                <c:pt idx="497" formatCode="General">
                  <c:v>7.4</c:v>
                </c:pt>
                <c:pt idx="498" formatCode="General">
                  <c:v>7.7</c:v>
                </c:pt>
                <c:pt idx="499" formatCode="General">
                  <c:v>7.4</c:v>
                </c:pt>
                <c:pt idx="500" formatCode="General">
                  <c:v>6.6</c:v>
                </c:pt>
                <c:pt idx="501" formatCode="General">
                  <c:v>7.5</c:v>
                </c:pt>
                <c:pt idx="502" formatCode="General">
                  <c:v>6.3</c:v>
                </c:pt>
                <c:pt idx="503" formatCode="General">
                  <c:v>7</c:v>
                </c:pt>
                <c:pt idx="504" formatCode="General">
                  <c:v>7.6</c:v>
                </c:pt>
                <c:pt idx="505" formatCode="General">
                  <c:v>6.6</c:v>
                </c:pt>
                <c:pt idx="506" formatCode="General">
                  <c:v>7.2</c:v>
                </c:pt>
                <c:pt idx="507" formatCode="General">
                  <c:v>6.9</c:v>
                </c:pt>
                <c:pt idx="508" formatCode="General">
                  <c:v>8.1999999999999993</c:v>
                </c:pt>
                <c:pt idx="509" formatCode="General">
                  <c:v>7.5</c:v>
                </c:pt>
                <c:pt idx="510" formatCode="General">
                  <c:v>7.3</c:v>
                </c:pt>
                <c:pt idx="511" formatCode="General">
                  <c:v>7.8</c:v>
                </c:pt>
                <c:pt idx="512" formatCode="General">
                  <c:v>7.5</c:v>
                </c:pt>
                <c:pt idx="513" formatCode="General">
                  <c:v>7.7</c:v>
                </c:pt>
                <c:pt idx="514" formatCode="General">
                  <c:v>7.3</c:v>
                </c:pt>
                <c:pt idx="515" formatCode="General">
                  <c:v>7</c:v>
                </c:pt>
                <c:pt idx="516" formatCode="General">
                  <c:v>7.4</c:v>
                </c:pt>
                <c:pt idx="517" formatCode="General">
                  <c:v>7.6</c:v>
                </c:pt>
                <c:pt idx="518" formatCode="General">
                  <c:v>7.5</c:v>
                </c:pt>
                <c:pt idx="519" formatCode="General">
                  <c:v>7.3</c:v>
                </c:pt>
                <c:pt idx="520" formatCode="General">
                  <c:v>7.4</c:v>
                </c:pt>
                <c:pt idx="521" formatCode="General">
                  <c:v>7.7</c:v>
                </c:pt>
                <c:pt idx="522" formatCode="General">
                  <c:v>6.8</c:v>
                </c:pt>
                <c:pt idx="523" formatCode="General">
                  <c:v>6.6</c:v>
                </c:pt>
                <c:pt idx="524" formatCode="General">
                  <c:v>7</c:v>
                </c:pt>
                <c:pt idx="525">
                  <c:v>6.3</c:v>
                </c:pt>
                <c:pt idx="526">
                  <c:v>7.2</c:v>
                </c:pt>
                <c:pt idx="527">
                  <c:v>7.2</c:v>
                </c:pt>
                <c:pt idx="528">
                  <c:v>7.4</c:v>
                </c:pt>
                <c:pt idx="529">
                  <c:v>6.8</c:v>
                </c:pt>
                <c:pt idx="530">
                  <c:v>6.2</c:v>
                </c:pt>
                <c:pt idx="531">
                  <c:v>6.4</c:v>
                </c:pt>
                <c:pt idx="532">
                  <c:v>7.5</c:v>
                </c:pt>
                <c:pt idx="533">
                  <c:v>6.7</c:v>
                </c:pt>
                <c:pt idx="534">
                  <c:v>7.2</c:v>
                </c:pt>
                <c:pt idx="535">
                  <c:v>6.8</c:v>
                </c:pt>
                <c:pt idx="536">
                  <c:v>7.1</c:v>
                </c:pt>
                <c:pt idx="537">
                  <c:v>7</c:v>
                </c:pt>
                <c:pt idx="538">
                  <c:v>7</c:v>
                </c:pt>
                <c:pt idx="539">
                  <c:v>6.6</c:v>
                </c:pt>
                <c:pt idx="540" formatCode="General">
                  <c:v>6.9</c:v>
                </c:pt>
                <c:pt idx="541" formatCode="General">
                  <c:v>7.2</c:v>
                </c:pt>
                <c:pt idx="542" formatCode="General">
                  <c:v>6.6</c:v>
                </c:pt>
                <c:pt idx="543" formatCode="General">
                  <c:v>6</c:v>
                </c:pt>
                <c:pt idx="544" formatCode="General">
                  <c:v>6.5</c:v>
                </c:pt>
                <c:pt idx="545" formatCode="General">
                  <c:v>6.7</c:v>
                </c:pt>
                <c:pt idx="546" formatCode="General">
                  <c:v>7.1</c:v>
                </c:pt>
                <c:pt idx="547" formatCode="General">
                  <c:v>6.4</c:v>
                </c:pt>
                <c:pt idx="548" formatCode="General">
                  <c:v>6.7</c:v>
                </c:pt>
                <c:pt idx="549" formatCode="General">
                  <c:v>8.08</c:v>
                </c:pt>
                <c:pt idx="550" formatCode="General">
                  <c:v>7.11</c:v>
                </c:pt>
                <c:pt idx="551" formatCode="General">
                  <c:v>6.6</c:v>
                </c:pt>
                <c:pt idx="552" formatCode="General">
                  <c:v>6.7</c:v>
                </c:pt>
                <c:pt idx="553" formatCode="General">
                  <c:v>6.2</c:v>
                </c:pt>
                <c:pt idx="554" formatCode="General">
                  <c:v>7.1</c:v>
                </c:pt>
                <c:pt idx="555">
                  <c:v>7.4</c:v>
                </c:pt>
                <c:pt idx="556">
                  <c:v>8.4</c:v>
                </c:pt>
                <c:pt idx="557">
                  <c:v>7</c:v>
                </c:pt>
                <c:pt idx="558">
                  <c:v>7.3</c:v>
                </c:pt>
                <c:pt idx="559">
                  <c:v>7.2</c:v>
                </c:pt>
                <c:pt idx="560">
                  <c:v>7.7</c:v>
                </c:pt>
                <c:pt idx="561">
                  <c:v>7.2</c:v>
                </c:pt>
                <c:pt idx="562">
                  <c:v>6.6</c:v>
                </c:pt>
                <c:pt idx="563">
                  <c:v>8.4</c:v>
                </c:pt>
                <c:pt idx="564">
                  <c:v>7.5</c:v>
                </c:pt>
                <c:pt idx="565">
                  <c:v>6.7</c:v>
                </c:pt>
                <c:pt idx="566">
                  <c:v>6.1</c:v>
                </c:pt>
                <c:pt idx="567">
                  <c:v>7</c:v>
                </c:pt>
                <c:pt idx="568">
                  <c:v>6.7</c:v>
                </c:pt>
                <c:pt idx="569">
                  <c:v>6.9</c:v>
                </c:pt>
                <c:pt idx="570" formatCode="General">
                  <c:v>7.3</c:v>
                </c:pt>
                <c:pt idx="571" formatCode="General">
                  <c:v>7.4</c:v>
                </c:pt>
                <c:pt idx="572" formatCode="General">
                  <c:v>6.4</c:v>
                </c:pt>
                <c:pt idx="573" formatCode="General">
                  <c:v>7</c:v>
                </c:pt>
                <c:pt idx="574" formatCode="General">
                  <c:v>7.4</c:v>
                </c:pt>
                <c:pt idx="575" formatCode="General">
                  <c:v>7.7</c:v>
                </c:pt>
                <c:pt idx="576" formatCode="General">
                  <c:v>7.6</c:v>
                </c:pt>
                <c:pt idx="577" formatCode="General">
                  <c:v>7</c:v>
                </c:pt>
                <c:pt idx="578" formatCode="General">
                  <c:v>7.3</c:v>
                </c:pt>
                <c:pt idx="579" formatCode="General">
                  <c:v>7.6</c:v>
                </c:pt>
                <c:pt idx="580" formatCode="General">
                  <c:v>7.5</c:v>
                </c:pt>
                <c:pt idx="581" formatCode="General">
                  <c:v>7.2</c:v>
                </c:pt>
                <c:pt idx="582" formatCode="General">
                  <c:v>7.6</c:v>
                </c:pt>
                <c:pt idx="583" formatCode="General">
                  <c:v>7.8</c:v>
                </c:pt>
                <c:pt idx="584" formatCode="General">
                  <c:v>7</c:v>
                </c:pt>
                <c:pt idx="585">
                  <c:v>6.8</c:v>
                </c:pt>
                <c:pt idx="586">
                  <c:v>7</c:v>
                </c:pt>
                <c:pt idx="587">
                  <c:v>6.9</c:v>
                </c:pt>
                <c:pt idx="588">
                  <c:v>6.5</c:v>
                </c:pt>
                <c:pt idx="589">
                  <c:v>6.5</c:v>
                </c:pt>
                <c:pt idx="590">
                  <c:v>7</c:v>
                </c:pt>
                <c:pt idx="591">
                  <c:v>7.3</c:v>
                </c:pt>
                <c:pt idx="592">
                  <c:v>7.3</c:v>
                </c:pt>
                <c:pt idx="593">
                  <c:v>8</c:v>
                </c:pt>
                <c:pt idx="594">
                  <c:v>7.9</c:v>
                </c:pt>
                <c:pt idx="595">
                  <c:v>6.3</c:v>
                </c:pt>
                <c:pt idx="596">
                  <c:v>7.7</c:v>
                </c:pt>
                <c:pt idx="597">
                  <c:v>7.1</c:v>
                </c:pt>
                <c:pt idx="598">
                  <c:v>6</c:v>
                </c:pt>
                <c:pt idx="599">
                  <c:v>7.1</c:v>
                </c:pt>
                <c:pt idx="600">
                  <c:v>7.5</c:v>
                </c:pt>
                <c:pt idx="601" formatCode="General">
                  <c:v>7.7</c:v>
                </c:pt>
                <c:pt idx="602" formatCode="General">
                  <c:v>7.1</c:v>
                </c:pt>
                <c:pt idx="603" formatCode="General">
                  <c:v>5.3</c:v>
                </c:pt>
                <c:pt idx="604" formatCode="General">
                  <c:v>7.1</c:v>
                </c:pt>
                <c:pt idx="605">
                  <c:v>7</c:v>
                </c:pt>
                <c:pt idx="606">
                  <c:v>6.8</c:v>
                </c:pt>
                <c:pt idx="607">
                  <c:v>6.8</c:v>
                </c:pt>
                <c:pt idx="608">
                  <c:v>6.9</c:v>
                </c:pt>
                <c:pt idx="609">
                  <c:v>6.1</c:v>
                </c:pt>
                <c:pt idx="610">
                  <c:v>7</c:v>
                </c:pt>
                <c:pt idx="611">
                  <c:v>8.1999999999999993</c:v>
                </c:pt>
                <c:pt idx="612">
                  <c:v>7.3</c:v>
                </c:pt>
                <c:pt idx="613">
                  <c:v>6.5</c:v>
                </c:pt>
                <c:pt idx="614">
                  <c:v>7.2</c:v>
                </c:pt>
                <c:pt idx="615">
                  <c:v>7.3</c:v>
                </c:pt>
                <c:pt idx="616">
                  <c:v>7.1</c:v>
                </c:pt>
                <c:pt idx="617">
                  <c:v>7.2</c:v>
                </c:pt>
                <c:pt idx="618">
                  <c:v>7.4</c:v>
                </c:pt>
                <c:pt idx="619">
                  <c:v>7.3</c:v>
                </c:pt>
                <c:pt idx="620">
                  <c:v>7.9</c:v>
                </c:pt>
                <c:pt idx="621">
                  <c:v>7.4</c:v>
                </c:pt>
                <c:pt idx="622">
                  <c:v>7.2</c:v>
                </c:pt>
                <c:pt idx="623">
                  <c:v>7.3</c:v>
                </c:pt>
                <c:pt idx="624">
                  <c:v>7.7</c:v>
                </c:pt>
                <c:pt idx="625">
                  <c:v>7</c:v>
                </c:pt>
                <c:pt idx="626">
                  <c:v>6.7</c:v>
                </c:pt>
                <c:pt idx="627">
                  <c:v>7.4</c:v>
                </c:pt>
                <c:pt idx="628">
                  <c:v>6.9</c:v>
                </c:pt>
                <c:pt idx="629">
                  <c:v>7.1</c:v>
                </c:pt>
                <c:pt idx="630">
                  <c:v>7.1</c:v>
                </c:pt>
                <c:pt idx="631">
                  <c:v>7</c:v>
                </c:pt>
                <c:pt idx="632">
                  <c:v>7.5</c:v>
                </c:pt>
                <c:pt idx="633">
                  <c:v>7</c:v>
                </c:pt>
                <c:pt idx="634">
                  <c:v>7.3</c:v>
                </c:pt>
                <c:pt idx="635">
                  <c:v>6.4</c:v>
                </c:pt>
                <c:pt idx="636">
                  <c:v>6.4</c:v>
                </c:pt>
                <c:pt idx="637">
                  <c:v>6.1</c:v>
                </c:pt>
                <c:pt idx="638">
                  <c:v>6.9</c:v>
                </c:pt>
                <c:pt idx="639">
                  <c:v>6.7</c:v>
                </c:pt>
                <c:pt idx="640">
                  <c:v>6.8</c:v>
                </c:pt>
                <c:pt idx="641">
                  <c:v>7.4</c:v>
                </c:pt>
                <c:pt idx="642">
                  <c:v>7.1</c:v>
                </c:pt>
                <c:pt idx="643">
                  <c:v>6.9</c:v>
                </c:pt>
                <c:pt idx="644">
                  <c:v>6.2</c:v>
                </c:pt>
                <c:pt idx="645">
                  <c:v>6.6</c:v>
                </c:pt>
                <c:pt idx="646">
                  <c:v>7.4</c:v>
                </c:pt>
                <c:pt idx="647">
                  <c:v>7.8</c:v>
                </c:pt>
                <c:pt idx="648">
                  <c:v>8.1999999999999993</c:v>
                </c:pt>
                <c:pt idx="649">
                  <c:v>7</c:v>
                </c:pt>
                <c:pt idx="650">
                  <c:v>6.8</c:v>
                </c:pt>
                <c:pt idx="651">
                  <c:v>6.9</c:v>
                </c:pt>
                <c:pt idx="652">
                  <c:v>8</c:v>
                </c:pt>
                <c:pt idx="653">
                  <c:v>7</c:v>
                </c:pt>
                <c:pt idx="654">
                  <c:v>7.1</c:v>
                </c:pt>
                <c:pt idx="655">
                  <c:v>7.7</c:v>
                </c:pt>
                <c:pt idx="656">
                  <c:v>7.8</c:v>
                </c:pt>
                <c:pt idx="657">
                  <c:v>7.2</c:v>
                </c:pt>
                <c:pt idx="658">
                  <c:v>7.3</c:v>
                </c:pt>
                <c:pt idx="659">
                  <c:v>7</c:v>
                </c:pt>
                <c:pt idx="660">
                  <c:v>7.7</c:v>
                </c:pt>
                <c:pt idx="661">
                  <c:v>7.4</c:v>
                </c:pt>
                <c:pt idx="662">
                  <c:v>8.1</c:v>
                </c:pt>
                <c:pt idx="663" formatCode="0.00">
                  <c:v>7.5</c:v>
                </c:pt>
                <c:pt idx="664" formatCode="General">
                  <c:v>7.1</c:v>
                </c:pt>
                <c:pt idx="665" formatCode="General">
                  <c:v>8.3000000000000007</c:v>
                </c:pt>
                <c:pt idx="666" formatCode="General">
                  <c:v>7.5</c:v>
                </c:pt>
                <c:pt idx="667" formatCode="General">
                  <c:v>7.6</c:v>
                </c:pt>
                <c:pt idx="668" formatCode="General">
                  <c:v>7.5</c:v>
                </c:pt>
                <c:pt idx="669" formatCode="General">
                  <c:v>8.6</c:v>
                </c:pt>
                <c:pt idx="670" formatCode="General">
                  <c:v>7.8</c:v>
                </c:pt>
                <c:pt idx="671" formatCode="General">
                  <c:v>7.5</c:v>
                </c:pt>
                <c:pt idx="672" formatCode="General">
                  <c:v>7.1</c:v>
                </c:pt>
                <c:pt idx="673" formatCode="General">
                  <c:v>5.8</c:v>
                </c:pt>
                <c:pt idx="674" formatCode="General">
                  <c:v>5.7</c:v>
                </c:pt>
                <c:pt idx="675" formatCode="General">
                  <c:v>6.8</c:v>
                </c:pt>
                <c:pt idx="676" formatCode="General">
                  <c:v>6.8</c:v>
                </c:pt>
                <c:pt idx="677" formatCode="General">
                  <c:v>7.3</c:v>
                </c:pt>
                <c:pt idx="678" formatCode="General">
                  <c:v>6.8</c:v>
                </c:pt>
                <c:pt idx="679" formatCode="General">
                  <c:v>7</c:v>
                </c:pt>
                <c:pt idx="680" formatCode="General">
                  <c:v>7.3</c:v>
                </c:pt>
                <c:pt idx="681" formatCode="General">
                  <c:v>7.2</c:v>
                </c:pt>
                <c:pt idx="682" formatCode="General">
                  <c:v>7</c:v>
                </c:pt>
                <c:pt idx="683" formatCode="General">
                  <c:v>6.9</c:v>
                </c:pt>
                <c:pt idx="684" formatCode="General">
                  <c:v>6.9</c:v>
                </c:pt>
                <c:pt idx="685" formatCode="General">
                  <c:v>7</c:v>
                </c:pt>
                <c:pt idx="686" formatCode="General">
                  <c:v>7.2</c:v>
                </c:pt>
                <c:pt idx="687" formatCode="General">
                  <c:v>7.3</c:v>
                </c:pt>
                <c:pt idx="688" formatCode="General">
                  <c:v>7.3</c:v>
                </c:pt>
                <c:pt idx="689" formatCode="General">
                  <c:v>7.8</c:v>
                </c:pt>
                <c:pt idx="690" formatCode="General">
                  <c:v>7.5</c:v>
                </c:pt>
                <c:pt idx="691" formatCode="General">
                  <c:v>7</c:v>
                </c:pt>
                <c:pt idx="692" formatCode="General">
                  <c:v>7.2</c:v>
                </c:pt>
                <c:pt idx="693" formatCode="General">
                  <c:v>7.4</c:v>
                </c:pt>
                <c:pt idx="694" formatCode="General">
                  <c:v>7.7</c:v>
                </c:pt>
                <c:pt idx="695">
                  <c:v>7</c:v>
                </c:pt>
                <c:pt idx="696">
                  <c:v>7</c:v>
                </c:pt>
                <c:pt idx="697">
                  <c:v>7</c:v>
                </c:pt>
                <c:pt idx="698">
                  <c:v>7.1</c:v>
                </c:pt>
                <c:pt idx="699">
                  <c:v>7</c:v>
                </c:pt>
                <c:pt idx="700">
                  <c:v>7.4</c:v>
                </c:pt>
                <c:pt idx="701">
                  <c:v>7.4</c:v>
                </c:pt>
                <c:pt idx="702">
                  <c:v>7</c:v>
                </c:pt>
                <c:pt idx="703">
                  <c:v>7.6</c:v>
                </c:pt>
                <c:pt idx="704">
                  <c:v>7.8</c:v>
                </c:pt>
                <c:pt idx="705">
                  <c:v>7.1</c:v>
                </c:pt>
                <c:pt idx="706">
                  <c:v>7</c:v>
                </c:pt>
                <c:pt idx="707">
                  <c:v>6.9</c:v>
                </c:pt>
                <c:pt idx="708">
                  <c:v>7.1</c:v>
                </c:pt>
                <c:pt idx="709">
                  <c:v>7.3</c:v>
                </c:pt>
                <c:pt idx="710">
                  <c:v>7.2</c:v>
                </c:pt>
                <c:pt idx="711">
                  <c:v>7.1</c:v>
                </c:pt>
                <c:pt idx="712">
                  <c:v>7.2</c:v>
                </c:pt>
                <c:pt idx="713">
                  <c:v>7.3</c:v>
                </c:pt>
                <c:pt idx="714">
                  <c:v>7.7</c:v>
                </c:pt>
                <c:pt idx="715">
                  <c:v>7.2</c:v>
                </c:pt>
                <c:pt idx="716">
                  <c:v>7.1</c:v>
                </c:pt>
                <c:pt idx="717">
                  <c:v>7.1</c:v>
                </c:pt>
                <c:pt idx="718">
                  <c:v>6.9</c:v>
                </c:pt>
                <c:pt idx="719">
                  <c:v>7.1</c:v>
                </c:pt>
                <c:pt idx="720">
                  <c:v>7.5</c:v>
                </c:pt>
                <c:pt idx="721">
                  <c:v>7.3</c:v>
                </c:pt>
                <c:pt idx="722">
                  <c:v>8</c:v>
                </c:pt>
                <c:pt idx="723">
                  <c:v>6.3</c:v>
                </c:pt>
                <c:pt idx="724">
                  <c:v>6.3</c:v>
                </c:pt>
                <c:pt idx="725">
                  <c:v>6.7</c:v>
                </c:pt>
                <c:pt idx="726">
                  <c:v>6.9</c:v>
                </c:pt>
                <c:pt idx="727">
                  <c:v>7.5</c:v>
                </c:pt>
                <c:pt idx="728">
                  <c:v>7.2</c:v>
                </c:pt>
                <c:pt idx="729">
                  <c:v>6.9</c:v>
                </c:pt>
                <c:pt idx="730">
                  <c:v>7.1</c:v>
                </c:pt>
                <c:pt idx="731">
                  <c:v>7.1</c:v>
                </c:pt>
                <c:pt idx="732">
                  <c:v>7.7</c:v>
                </c:pt>
                <c:pt idx="733">
                  <c:v>7.3</c:v>
                </c:pt>
                <c:pt idx="734">
                  <c:v>7.4</c:v>
                </c:pt>
                <c:pt idx="735">
                  <c:v>7.5</c:v>
                </c:pt>
                <c:pt idx="736">
                  <c:v>6.4</c:v>
                </c:pt>
                <c:pt idx="737">
                  <c:v>6.3</c:v>
                </c:pt>
                <c:pt idx="738">
                  <c:v>6.8</c:v>
                </c:pt>
                <c:pt idx="739" formatCode="General">
                  <c:v>7.4</c:v>
                </c:pt>
                <c:pt idx="740" formatCode="General">
                  <c:v>6.8</c:v>
                </c:pt>
                <c:pt idx="741" formatCode="General">
                  <c:v>6.7</c:v>
                </c:pt>
                <c:pt idx="742" formatCode="General">
                  <c:v>7.3</c:v>
                </c:pt>
                <c:pt idx="743" formatCode="General">
                  <c:v>6.2</c:v>
                </c:pt>
                <c:pt idx="744" formatCode="General">
                  <c:v>6.6</c:v>
                </c:pt>
                <c:pt idx="745" formatCode="General">
                  <c:v>6.7</c:v>
                </c:pt>
                <c:pt idx="746" formatCode="General">
                  <c:v>7.2</c:v>
                </c:pt>
                <c:pt idx="747" formatCode="General">
                  <c:v>7</c:v>
                </c:pt>
                <c:pt idx="748" formatCode="General">
                  <c:v>7.5</c:v>
                </c:pt>
                <c:pt idx="749" formatCode="General">
                  <c:v>7.1</c:v>
                </c:pt>
                <c:pt idx="750" formatCode="General">
                  <c:v>7.1</c:v>
                </c:pt>
                <c:pt idx="751" formatCode="General">
                  <c:v>7.1</c:v>
                </c:pt>
                <c:pt idx="752" formatCode="General">
                  <c:v>7.1</c:v>
                </c:pt>
                <c:pt idx="753" formatCode="General">
                  <c:v>6.9</c:v>
                </c:pt>
                <c:pt idx="754">
                  <c:v>7.5</c:v>
                </c:pt>
                <c:pt idx="755">
                  <c:v>7.1</c:v>
                </c:pt>
                <c:pt idx="756">
                  <c:v>7.1</c:v>
                </c:pt>
                <c:pt idx="757">
                  <c:v>6.9</c:v>
                </c:pt>
                <c:pt idx="758">
                  <c:v>6.9</c:v>
                </c:pt>
                <c:pt idx="759">
                  <c:v>7.2</c:v>
                </c:pt>
                <c:pt idx="760">
                  <c:v>7.4</c:v>
                </c:pt>
                <c:pt idx="761">
                  <c:v>7.2</c:v>
                </c:pt>
                <c:pt idx="762">
                  <c:v>7.2</c:v>
                </c:pt>
                <c:pt idx="763">
                  <c:v>7.3</c:v>
                </c:pt>
                <c:pt idx="764">
                  <c:v>7.8</c:v>
                </c:pt>
                <c:pt idx="765">
                  <c:v>7.7</c:v>
                </c:pt>
                <c:pt idx="766">
                  <c:v>6.7</c:v>
                </c:pt>
                <c:pt idx="767">
                  <c:v>6.5</c:v>
                </c:pt>
                <c:pt idx="768">
                  <c:v>7.3</c:v>
                </c:pt>
                <c:pt idx="769">
                  <c:v>7.8</c:v>
                </c:pt>
              </c:numCache>
            </c:numRef>
          </c:yVal>
          <c:smooth val="0"/>
          <c:extLst>
            <c:ext xmlns:c16="http://schemas.microsoft.com/office/drawing/2014/chart" uri="{C3380CC4-5D6E-409C-BE32-E72D297353CC}">
              <c16:uniqueId val="{00000000-C52F-4582-AF91-E710C18A1E92}"/>
            </c:ext>
          </c:extLst>
        </c:ser>
        <c:dLbls>
          <c:showLegendKey val="0"/>
          <c:showVal val="0"/>
          <c:showCatName val="0"/>
          <c:showSerName val="0"/>
          <c:showPercent val="0"/>
          <c:showBubbleSize val="0"/>
        </c:dLbls>
        <c:axId val="888825912"/>
        <c:axId val="1"/>
      </c:scatterChart>
      <c:valAx>
        <c:axId val="88882591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1000"/>
      </c:valAx>
      <c:valAx>
        <c:axId val="1"/>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2591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TN</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spPr>
            <a:ln w="25400" cap="rnd">
              <a:noFill/>
              <a:round/>
            </a:ln>
            <a:effectLst/>
          </c:spPr>
          <c:marker>
            <c:symbol val="circle"/>
            <c:size val="5"/>
            <c:spPr>
              <a:solidFill>
                <a:srgbClr val="AEAAAA"/>
              </a:solidFill>
              <a:ln w="9525">
                <a:solidFill>
                  <a:srgbClr val="AEAAAA"/>
                </a:solidFill>
                <a:prstDash val="solid"/>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holman.comparison!$B$50:$B$89</c:f>
              <c:numCache>
                <c:formatCode>0.00</c:formatCode>
                <c:ptCount val="40"/>
                <c:pt idx="0">
                  <c:v>0.34</c:v>
                </c:pt>
                <c:pt idx="1">
                  <c:v>0.47</c:v>
                </c:pt>
                <c:pt idx="2">
                  <c:v>0.41</c:v>
                </c:pt>
                <c:pt idx="3">
                  <c:v>1.1299999999999999</c:v>
                </c:pt>
                <c:pt idx="4">
                  <c:v>0.67</c:v>
                </c:pt>
                <c:pt idx="5">
                  <c:v>0.52</c:v>
                </c:pt>
                <c:pt idx="6">
                  <c:v>2.57</c:v>
                </c:pt>
                <c:pt idx="7">
                  <c:v>5.0199999999999996</c:v>
                </c:pt>
                <c:pt idx="8">
                  <c:v>1.03</c:v>
                </c:pt>
                <c:pt idx="9">
                  <c:v>0.45</c:v>
                </c:pt>
                <c:pt idx="10">
                  <c:v>0.61</c:v>
                </c:pt>
                <c:pt idx="11">
                  <c:v>1.32</c:v>
                </c:pt>
                <c:pt idx="12">
                  <c:v>0.92</c:v>
                </c:pt>
                <c:pt idx="13">
                  <c:v>0.89</c:v>
                </c:pt>
                <c:pt idx="14">
                  <c:v>1.1599999999999999</c:v>
                </c:pt>
                <c:pt idx="15">
                  <c:v>0.95</c:v>
                </c:pt>
                <c:pt idx="16">
                  <c:v>1.18</c:v>
                </c:pt>
                <c:pt idx="17">
                  <c:v>1.21</c:v>
                </c:pt>
                <c:pt idx="18">
                  <c:v>1.43</c:v>
                </c:pt>
                <c:pt idx="19">
                  <c:v>1.05</c:v>
                </c:pt>
                <c:pt idx="20">
                  <c:v>0.98</c:v>
                </c:pt>
                <c:pt idx="21">
                  <c:v>0.91</c:v>
                </c:pt>
                <c:pt idx="22" formatCode="General">
                  <c:v>0.91</c:v>
                </c:pt>
                <c:pt idx="23" formatCode="General">
                  <c:v>0.45</c:v>
                </c:pt>
                <c:pt idx="24" formatCode="General">
                  <c:v>1.73</c:v>
                </c:pt>
                <c:pt idx="25" formatCode="General">
                  <c:v>0.75</c:v>
                </c:pt>
                <c:pt idx="26">
                  <c:v>0.87</c:v>
                </c:pt>
                <c:pt idx="27" formatCode="General">
                  <c:v>1.37</c:v>
                </c:pt>
                <c:pt idx="28" formatCode="General">
                  <c:v>1.08</c:v>
                </c:pt>
                <c:pt idx="29">
                  <c:v>1.23</c:v>
                </c:pt>
                <c:pt idx="30">
                  <c:v>0.78</c:v>
                </c:pt>
                <c:pt idx="31">
                  <c:v>0.98</c:v>
                </c:pt>
                <c:pt idx="32">
                  <c:v>1.01</c:v>
                </c:pt>
                <c:pt idx="33">
                  <c:v>1.1479999999999999</c:v>
                </c:pt>
                <c:pt idx="34" formatCode="General">
                  <c:v>0</c:v>
                </c:pt>
                <c:pt idx="35" formatCode="General">
                  <c:v>1.5609999999999999</c:v>
                </c:pt>
                <c:pt idx="36">
                  <c:v>2.2360000000000002</c:v>
                </c:pt>
                <c:pt idx="37">
                  <c:v>1.508</c:v>
                </c:pt>
                <c:pt idx="38" formatCode="General">
                  <c:v>0.67300000000000004</c:v>
                </c:pt>
                <c:pt idx="39" formatCode="General">
                  <c:v>1.452</c:v>
                </c:pt>
              </c:numCache>
            </c:numRef>
          </c:yVal>
          <c:smooth val="0"/>
          <c:extLst>
            <c:ext xmlns:c16="http://schemas.microsoft.com/office/drawing/2014/chart" uri="{C3380CC4-5D6E-409C-BE32-E72D297353CC}">
              <c16:uniqueId val="{00000000-0A5D-460A-9798-086CB82BC47B}"/>
            </c:ext>
          </c:extLst>
        </c:ser>
        <c:ser>
          <c:idx val="3"/>
          <c:order val="1"/>
          <c:spPr>
            <a:ln w="25400" cap="rnd">
              <a:solidFill>
                <a:srgbClr val="FFFFFF"/>
              </a:solidFill>
              <a:prstDash val="solid"/>
              <a:round/>
            </a:ln>
            <a:effectLst/>
          </c:spPr>
          <c:marker>
            <c:symbol val="circle"/>
            <c:size val="5"/>
            <c:spPr>
              <a:solidFill>
                <a:srgbClr val="FFC000"/>
              </a:solidFill>
              <a:ln w="9525">
                <a:solidFill>
                  <a:srgbClr val="FFC000"/>
                </a:solidFill>
                <a:prstDash val="solid"/>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holman.comparison!$C$50:$C$89</c:f>
              <c:numCache>
                <c:formatCode>0.00</c:formatCode>
                <c:ptCount val="40"/>
                <c:pt idx="0">
                  <c:v>4.9400000000000004</c:v>
                </c:pt>
                <c:pt idx="1">
                  <c:v>2.5499999999999998</c:v>
                </c:pt>
                <c:pt idx="2">
                  <c:v>2.77</c:v>
                </c:pt>
                <c:pt idx="3">
                  <c:v>4.51</c:v>
                </c:pt>
                <c:pt idx="4">
                  <c:v>5.74</c:v>
                </c:pt>
                <c:pt idx="5">
                  <c:v>4.26</c:v>
                </c:pt>
                <c:pt idx="6">
                  <c:v>0.28999999999999998</c:v>
                </c:pt>
                <c:pt idx="7">
                  <c:v>0.43</c:v>
                </c:pt>
                <c:pt idx="8">
                  <c:v>6.35</c:v>
                </c:pt>
                <c:pt idx="9">
                  <c:v>2.21</c:v>
                </c:pt>
                <c:pt idx="10">
                  <c:v>1.43</c:v>
                </c:pt>
                <c:pt idx="11">
                  <c:v>7.32</c:v>
                </c:pt>
                <c:pt idx="12">
                  <c:v>4.7699999999999996</c:v>
                </c:pt>
                <c:pt idx="13">
                  <c:v>2.74</c:v>
                </c:pt>
                <c:pt idx="14">
                  <c:v>4.67</c:v>
                </c:pt>
                <c:pt idx="15">
                  <c:v>7.4</c:v>
                </c:pt>
                <c:pt idx="16">
                  <c:v>3.64</c:v>
                </c:pt>
                <c:pt idx="17">
                  <c:v>1.98</c:v>
                </c:pt>
                <c:pt idx="18">
                  <c:v>1.92</c:v>
                </c:pt>
                <c:pt idx="19">
                  <c:v>1.94</c:v>
                </c:pt>
                <c:pt idx="20">
                  <c:v>1.48</c:v>
                </c:pt>
                <c:pt idx="21">
                  <c:v>7.98</c:v>
                </c:pt>
                <c:pt idx="22" formatCode="General">
                  <c:v>1.77</c:v>
                </c:pt>
                <c:pt idx="23" formatCode="General">
                  <c:v>1.19</c:v>
                </c:pt>
                <c:pt idx="24" formatCode="General">
                  <c:v>5.05</c:v>
                </c:pt>
                <c:pt idx="25" formatCode="General">
                  <c:v>4.87</c:v>
                </c:pt>
                <c:pt idx="26">
                  <c:v>1.64</c:v>
                </c:pt>
                <c:pt idx="27" formatCode="General">
                  <c:v>8.5399999999999991</c:v>
                </c:pt>
                <c:pt idx="28" formatCode="General">
                  <c:v>5.05</c:v>
                </c:pt>
                <c:pt idx="29">
                  <c:v>2.6</c:v>
                </c:pt>
                <c:pt idx="30">
                  <c:v>2.2599999999999998</c:v>
                </c:pt>
                <c:pt idx="31">
                  <c:v>4.0670000000000002</c:v>
                </c:pt>
                <c:pt idx="32">
                  <c:v>9.1999999999999993</c:v>
                </c:pt>
                <c:pt idx="33">
                  <c:v>2.5659999999999998</c:v>
                </c:pt>
                <c:pt idx="34" formatCode="General">
                  <c:v>0</c:v>
                </c:pt>
                <c:pt idx="35" formatCode="General">
                  <c:v>5.431</c:v>
                </c:pt>
                <c:pt idx="36">
                  <c:v>2.9180000000000001</c:v>
                </c:pt>
                <c:pt idx="37">
                  <c:v>2.4550000000000001</c:v>
                </c:pt>
                <c:pt idx="38" formatCode="General">
                  <c:v>1.7390000000000001</c:v>
                </c:pt>
                <c:pt idx="39" formatCode="General">
                  <c:v>5.8929999999999998</c:v>
                </c:pt>
              </c:numCache>
            </c:numRef>
          </c:yVal>
          <c:smooth val="0"/>
          <c:extLst>
            <c:ext xmlns:c16="http://schemas.microsoft.com/office/drawing/2014/chart" uri="{C3380CC4-5D6E-409C-BE32-E72D297353CC}">
              <c16:uniqueId val="{00000001-0A5D-460A-9798-086CB82BC47B}"/>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6411292956695166"/>
              <c:y val="0.8986891888375745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TN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'303'!$K$2</c:f>
              <c:strCache>
                <c:ptCount val="1"/>
                <c:pt idx="0">
                  <c:v>Total Nitrogen (mg/l as N)</c:v>
                </c:pt>
              </c:strCache>
            </c:strRef>
          </c:tx>
          <c:spPr>
            <a:ln w="19050" cap="rnd">
              <a:noFill/>
              <a:round/>
            </a:ln>
            <a:effectLst/>
          </c:spPr>
          <c:marker>
            <c:symbol val="circle"/>
            <c:size val="5"/>
            <c:spPr>
              <a:solidFill>
                <a:schemeClr val="accent1"/>
              </a:solidFill>
              <a:ln w="9525">
                <a:solidFill>
                  <a:schemeClr val="accent1"/>
                </a:solidFill>
              </a:ln>
              <a:effectLst/>
            </c:spPr>
          </c:marker>
          <c:xVal>
            <c:numRef>
              <c:f>'303'!$A$3:$A$51</c:f>
              <c:numCache>
                <c:formatCode>m/d/yyyy</c:formatCode>
                <c:ptCount val="49"/>
                <c:pt idx="0">
                  <c:v>41309</c:v>
                </c:pt>
                <c:pt idx="1">
                  <c:v>41431.465277777781</c:v>
                </c:pt>
                <c:pt idx="2">
                  <c:v>41499</c:v>
                </c:pt>
                <c:pt idx="3">
                  <c:v>41588.399305555555</c:v>
                </c:pt>
                <c:pt idx="4">
                  <c:v>41690</c:v>
                </c:pt>
                <c:pt idx="5">
                  <c:v>41766</c:v>
                </c:pt>
                <c:pt idx="6">
                  <c:v>41854</c:v>
                </c:pt>
                <c:pt idx="7">
                  <c:v>41956</c:v>
                </c:pt>
                <c:pt idx="8">
                  <c:v>42040</c:v>
                </c:pt>
                <c:pt idx="9">
                  <c:v>42131</c:v>
                </c:pt>
                <c:pt idx="10">
                  <c:v>42222</c:v>
                </c:pt>
                <c:pt idx="11">
                  <c:v>42313</c:v>
                </c:pt>
                <c:pt idx="12">
                  <c:v>42412</c:v>
                </c:pt>
                <c:pt idx="13">
                  <c:v>42500.59375</c:v>
                </c:pt>
                <c:pt idx="14">
                  <c:v>42593.458333333336</c:v>
                </c:pt>
                <c:pt idx="15">
                  <c:v>42683.604166666664</c:v>
                </c:pt>
                <c:pt idx="16">
                  <c:v>42782</c:v>
                </c:pt>
                <c:pt idx="17">
                  <c:v>42865.625</c:v>
                </c:pt>
                <c:pt idx="18">
                  <c:v>42955.583333333336</c:v>
                </c:pt>
                <c:pt idx="19">
                  <c:v>43045</c:v>
                </c:pt>
                <c:pt idx="20">
                  <c:v>43144</c:v>
                </c:pt>
                <c:pt idx="21">
                  <c:v>43227</c:v>
                </c:pt>
                <c:pt idx="22">
                  <c:v>43321</c:v>
                </c:pt>
                <c:pt idx="23">
                  <c:v>43417</c:v>
                </c:pt>
                <c:pt idx="24">
                  <c:v>43510</c:v>
                </c:pt>
                <c:pt idx="25">
                  <c:v>43590</c:v>
                </c:pt>
                <c:pt idx="26">
                  <c:v>43690</c:v>
                </c:pt>
                <c:pt idx="27">
                  <c:v>43775</c:v>
                </c:pt>
                <c:pt idx="28">
                  <c:v>43864</c:v>
                </c:pt>
                <c:pt idx="29">
                  <c:v>43958</c:v>
                </c:pt>
                <c:pt idx="30">
                  <c:v>44147</c:v>
                </c:pt>
                <c:pt idx="31">
                  <c:v>44248</c:v>
                </c:pt>
                <c:pt idx="32">
                  <c:v>44317</c:v>
                </c:pt>
                <c:pt idx="33">
                  <c:v>44416</c:v>
                </c:pt>
                <c:pt idx="34">
                  <c:v>44514</c:v>
                </c:pt>
                <c:pt idx="35">
                  <c:v>44608</c:v>
                </c:pt>
                <c:pt idx="36">
                  <c:v>44712</c:v>
                </c:pt>
                <c:pt idx="37">
                  <c:v>44782</c:v>
                </c:pt>
                <c:pt idx="38">
                  <c:v>44878</c:v>
                </c:pt>
                <c:pt idx="39">
                  <c:v>44969.625</c:v>
                </c:pt>
                <c:pt idx="40">
                  <c:v>45056</c:v>
                </c:pt>
                <c:pt idx="41">
                  <c:v>45150.604166666701</c:v>
                </c:pt>
                <c:pt idx="42">
                  <c:v>45242.65625</c:v>
                </c:pt>
                <c:pt idx="43" formatCode="m/d/yy;@">
                  <c:v>45334</c:v>
                </c:pt>
                <c:pt idx="44">
                  <c:v>45431</c:v>
                </c:pt>
                <c:pt idx="45">
                  <c:v>45510</c:v>
                </c:pt>
                <c:pt idx="46">
                  <c:v>45607.694444444445</c:v>
                </c:pt>
                <c:pt idx="47" formatCode="m/d/yy;@">
                  <c:v>45690.614583333336</c:v>
                </c:pt>
                <c:pt idx="48">
                  <c:v>45787.461111111108</c:v>
                </c:pt>
              </c:numCache>
            </c:numRef>
          </c:xVal>
          <c:yVal>
            <c:numRef>
              <c:f>'303'!$K$3:$K$51</c:f>
              <c:numCache>
                <c:formatCode>0.00</c:formatCode>
                <c:ptCount val="49"/>
                <c:pt idx="0">
                  <c:v>7.44</c:v>
                </c:pt>
                <c:pt idx="1">
                  <c:v>4.26</c:v>
                </c:pt>
                <c:pt idx="2">
                  <c:v>16.260000000000002</c:v>
                </c:pt>
                <c:pt idx="3">
                  <c:v>3.47</c:v>
                </c:pt>
                <c:pt idx="4">
                  <c:v>3.67</c:v>
                </c:pt>
                <c:pt idx="5">
                  <c:v>3.38</c:v>
                </c:pt>
                <c:pt idx="6">
                  <c:v>2.94</c:v>
                </c:pt>
                <c:pt idx="7">
                  <c:v>3.43</c:v>
                </c:pt>
                <c:pt idx="8">
                  <c:v>3.33</c:v>
                </c:pt>
                <c:pt idx="9">
                  <c:v>2.91</c:v>
                </c:pt>
                <c:pt idx="10">
                  <c:v>3.16</c:v>
                </c:pt>
                <c:pt idx="11">
                  <c:v>2.67</c:v>
                </c:pt>
                <c:pt idx="12">
                  <c:v>3.29</c:v>
                </c:pt>
                <c:pt idx="13">
                  <c:v>2.88</c:v>
                </c:pt>
                <c:pt idx="14">
                  <c:v>3.42</c:v>
                </c:pt>
                <c:pt idx="15">
                  <c:v>2.36</c:v>
                </c:pt>
                <c:pt idx="16">
                  <c:v>3.42</c:v>
                </c:pt>
                <c:pt idx="17">
                  <c:v>3.37</c:v>
                </c:pt>
                <c:pt idx="18">
                  <c:v>3.3</c:v>
                </c:pt>
                <c:pt idx="19">
                  <c:v>3.38</c:v>
                </c:pt>
                <c:pt idx="20">
                  <c:v>3.91</c:v>
                </c:pt>
                <c:pt idx="21">
                  <c:v>3.88</c:v>
                </c:pt>
                <c:pt idx="22">
                  <c:v>3.86</c:v>
                </c:pt>
                <c:pt idx="23">
                  <c:v>4.5</c:v>
                </c:pt>
                <c:pt idx="24">
                  <c:v>5.37</c:v>
                </c:pt>
                <c:pt idx="25">
                  <c:v>4.24</c:v>
                </c:pt>
                <c:pt idx="26">
                  <c:v>4.1100000000000003</c:v>
                </c:pt>
                <c:pt idx="27">
                  <c:v>5.48</c:v>
                </c:pt>
                <c:pt idx="28">
                  <c:v>4.37</c:v>
                </c:pt>
                <c:pt idx="29">
                  <c:v>3.56</c:v>
                </c:pt>
                <c:pt idx="30">
                  <c:v>3.94</c:v>
                </c:pt>
                <c:pt idx="31" formatCode="General">
                  <c:v>3.91</c:v>
                </c:pt>
                <c:pt idx="32" formatCode="General">
                  <c:v>3.59</c:v>
                </c:pt>
                <c:pt idx="33" formatCode="General">
                  <c:v>3.44</c:v>
                </c:pt>
                <c:pt idx="34" formatCode="General">
                  <c:v>3.46</c:v>
                </c:pt>
                <c:pt idx="35">
                  <c:v>4.07</c:v>
                </c:pt>
                <c:pt idx="36" formatCode="General">
                  <c:v>3.22</c:v>
                </c:pt>
                <c:pt idx="37">
                  <c:v>3.79</c:v>
                </c:pt>
                <c:pt idx="38" formatCode="General">
                  <c:v>5.16</c:v>
                </c:pt>
                <c:pt idx="39">
                  <c:v>7.25</c:v>
                </c:pt>
                <c:pt idx="40">
                  <c:v>2.94</c:v>
                </c:pt>
                <c:pt idx="41">
                  <c:v>3.9729999999999999</c:v>
                </c:pt>
                <c:pt idx="42">
                  <c:v>4.0999999999999996</c:v>
                </c:pt>
                <c:pt idx="43">
                  <c:v>5.4089999999999998</c:v>
                </c:pt>
                <c:pt idx="44" formatCode="General">
                  <c:v>4.26</c:v>
                </c:pt>
                <c:pt idx="45" formatCode="General">
                  <c:v>3.9289999999999998</c:v>
                </c:pt>
                <c:pt idx="46">
                  <c:v>5.4640000000000004</c:v>
                </c:pt>
                <c:pt idx="47">
                  <c:v>5.4260000000000002</c:v>
                </c:pt>
                <c:pt idx="48" formatCode="General">
                  <c:v>4.2329999999999997</c:v>
                </c:pt>
              </c:numCache>
            </c:numRef>
          </c:yVal>
          <c:smooth val="0"/>
          <c:extLst>
            <c:ext xmlns:c16="http://schemas.microsoft.com/office/drawing/2014/chart" uri="{C3380CC4-5D6E-409C-BE32-E72D297353CC}">
              <c16:uniqueId val="{00000000-49C3-4A10-9FAE-17D28F4459E1}"/>
            </c:ext>
          </c:extLst>
        </c:ser>
        <c:dLbls>
          <c:showLegendKey val="0"/>
          <c:showVal val="0"/>
          <c:showCatName val="0"/>
          <c:showSerName val="0"/>
          <c:showPercent val="0"/>
          <c:showBubbleSize val="0"/>
        </c:dLbls>
        <c:axId val="75604976"/>
        <c:axId val="75604496"/>
      </c:scatterChart>
      <c:valAx>
        <c:axId val="75604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Date Sampled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496"/>
        <c:crosses val="autoZero"/>
        <c:crossBetween val="midCat"/>
      </c:valAx>
      <c:valAx>
        <c:axId val="75604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TN (mg/L</a:t>
                </a:r>
                <a:r>
                  <a:rPr lang="en-US" b="1"/>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9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'303'!$L$2</c:f>
              <c:strCache>
                <c:ptCount val="1"/>
                <c:pt idx="0">
                  <c:v>Total Phosphorus (mg/L as P)</c:v>
                </c:pt>
              </c:strCache>
            </c:strRef>
          </c:tx>
          <c:spPr>
            <a:ln w="25400" cap="rnd">
              <a:noFill/>
              <a:round/>
            </a:ln>
            <a:effectLst/>
          </c:spPr>
          <c:marker>
            <c:symbol val="circle"/>
            <c:size val="5"/>
            <c:spPr>
              <a:solidFill>
                <a:schemeClr val="accent1"/>
              </a:solidFill>
              <a:ln w="9525">
                <a:solidFill>
                  <a:schemeClr val="accent1"/>
                </a:solidFill>
              </a:ln>
              <a:effectLst/>
            </c:spPr>
          </c:marker>
          <c:xVal>
            <c:numRef>
              <c:f>'303'!$A$3:$A$51</c:f>
              <c:numCache>
                <c:formatCode>m/d/yyyy</c:formatCode>
                <c:ptCount val="49"/>
                <c:pt idx="0">
                  <c:v>41309</c:v>
                </c:pt>
                <c:pt idx="1">
                  <c:v>41431.465277777781</c:v>
                </c:pt>
                <c:pt idx="2">
                  <c:v>41499</c:v>
                </c:pt>
                <c:pt idx="3">
                  <c:v>41588.399305555555</c:v>
                </c:pt>
                <c:pt idx="4">
                  <c:v>41690</c:v>
                </c:pt>
                <c:pt idx="5">
                  <c:v>41766</c:v>
                </c:pt>
                <c:pt idx="6">
                  <c:v>41854</c:v>
                </c:pt>
                <c:pt idx="7">
                  <c:v>41956</c:v>
                </c:pt>
                <c:pt idx="8">
                  <c:v>42040</c:v>
                </c:pt>
                <c:pt idx="9">
                  <c:v>42131</c:v>
                </c:pt>
                <c:pt idx="10">
                  <c:v>42222</c:v>
                </c:pt>
                <c:pt idx="11">
                  <c:v>42313</c:v>
                </c:pt>
                <c:pt idx="12">
                  <c:v>42412</c:v>
                </c:pt>
                <c:pt idx="13">
                  <c:v>42500.59375</c:v>
                </c:pt>
                <c:pt idx="14">
                  <c:v>42593.458333333336</c:v>
                </c:pt>
                <c:pt idx="15">
                  <c:v>42683.604166666664</c:v>
                </c:pt>
                <c:pt idx="16">
                  <c:v>42782</c:v>
                </c:pt>
                <c:pt idx="17">
                  <c:v>42865.625</c:v>
                </c:pt>
                <c:pt idx="18">
                  <c:v>42955.583333333336</c:v>
                </c:pt>
                <c:pt idx="19">
                  <c:v>43045</c:v>
                </c:pt>
                <c:pt idx="20">
                  <c:v>43144</c:v>
                </c:pt>
                <c:pt idx="21">
                  <c:v>43227</c:v>
                </c:pt>
                <c:pt idx="22">
                  <c:v>43321</c:v>
                </c:pt>
                <c:pt idx="23">
                  <c:v>43417</c:v>
                </c:pt>
                <c:pt idx="24">
                  <c:v>43510</c:v>
                </c:pt>
                <c:pt idx="25">
                  <c:v>43590</c:v>
                </c:pt>
                <c:pt idx="26">
                  <c:v>43690</c:v>
                </c:pt>
                <c:pt idx="27">
                  <c:v>43775</c:v>
                </c:pt>
                <c:pt idx="28">
                  <c:v>43864</c:v>
                </c:pt>
                <c:pt idx="29">
                  <c:v>43958</c:v>
                </c:pt>
                <c:pt idx="30">
                  <c:v>44147</c:v>
                </c:pt>
                <c:pt idx="31">
                  <c:v>44248</c:v>
                </c:pt>
                <c:pt idx="32">
                  <c:v>44317</c:v>
                </c:pt>
                <c:pt idx="33">
                  <c:v>44416</c:v>
                </c:pt>
                <c:pt idx="34">
                  <c:v>44514</c:v>
                </c:pt>
                <c:pt idx="35">
                  <c:v>44608</c:v>
                </c:pt>
                <c:pt idx="36">
                  <c:v>44712</c:v>
                </c:pt>
                <c:pt idx="37">
                  <c:v>44782</c:v>
                </c:pt>
                <c:pt idx="38">
                  <c:v>44878</c:v>
                </c:pt>
                <c:pt idx="39">
                  <c:v>44969.625</c:v>
                </c:pt>
                <c:pt idx="40">
                  <c:v>45056</c:v>
                </c:pt>
                <c:pt idx="41">
                  <c:v>45150.604166666701</c:v>
                </c:pt>
                <c:pt idx="42">
                  <c:v>45242.65625</c:v>
                </c:pt>
                <c:pt idx="43" formatCode="m/d/yy;@">
                  <c:v>45334</c:v>
                </c:pt>
                <c:pt idx="44">
                  <c:v>45431</c:v>
                </c:pt>
                <c:pt idx="45">
                  <c:v>45510</c:v>
                </c:pt>
                <c:pt idx="46">
                  <c:v>45607.694444444445</c:v>
                </c:pt>
                <c:pt idx="47" formatCode="m/d/yy;@">
                  <c:v>45690.614583333336</c:v>
                </c:pt>
                <c:pt idx="48">
                  <c:v>45787.461111111108</c:v>
                </c:pt>
              </c:numCache>
            </c:numRef>
          </c:xVal>
          <c:yVal>
            <c:numRef>
              <c:f>'303'!$L$3:$L$51</c:f>
              <c:numCache>
                <c:formatCode>0.000</c:formatCode>
                <c:ptCount val="49"/>
                <c:pt idx="0">
                  <c:v>1.4E-2</c:v>
                </c:pt>
                <c:pt idx="1">
                  <c:v>0.02</c:v>
                </c:pt>
                <c:pt idx="2">
                  <c:v>3.4000000000000002E-2</c:v>
                </c:pt>
                <c:pt idx="3">
                  <c:v>1.4E-2</c:v>
                </c:pt>
                <c:pt idx="4">
                  <c:v>1.7999999999999999E-2</c:v>
                </c:pt>
                <c:pt idx="5">
                  <c:v>0.02</c:v>
                </c:pt>
                <c:pt idx="6">
                  <c:v>2.4E-2</c:v>
                </c:pt>
                <c:pt idx="7">
                  <c:v>2.5999999999999999E-2</c:v>
                </c:pt>
                <c:pt idx="8">
                  <c:v>1.4E-2</c:v>
                </c:pt>
                <c:pt idx="9">
                  <c:v>2.8000000000000001E-2</c:v>
                </c:pt>
                <c:pt idx="10">
                  <c:v>2.5999999999999999E-2</c:v>
                </c:pt>
                <c:pt idx="11">
                  <c:v>2.1999999999999999E-2</c:v>
                </c:pt>
                <c:pt idx="12">
                  <c:v>1.7999999999999999E-2</c:v>
                </c:pt>
                <c:pt idx="13">
                  <c:v>0.02</c:v>
                </c:pt>
                <c:pt idx="14">
                  <c:v>1.6E-2</c:v>
                </c:pt>
                <c:pt idx="15">
                  <c:v>1.7000000000000001E-2</c:v>
                </c:pt>
                <c:pt idx="16">
                  <c:v>3.1E-2</c:v>
                </c:pt>
                <c:pt idx="17">
                  <c:v>2.5999999999999999E-2</c:v>
                </c:pt>
                <c:pt idx="18">
                  <c:v>3.4000000000000002E-2</c:v>
                </c:pt>
                <c:pt idx="19">
                  <c:v>2.1000000000000001E-2</c:v>
                </c:pt>
                <c:pt idx="20">
                  <c:v>1.2E-2</c:v>
                </c:pt>
                <c:pt idx="21">
                  <c:v>2.4E-2</c:v>
                </c:pt>
                <c:pt idx="22">
                  <c:v>6.0000000000000001E-3</c:v>
                </c:pt>
                <c:pt idx="23">
                  <c:v>2.1000000000000001E-2</c:v>
                </c:pt>
                <c:pt idx="24">
                  <c:v>1.4999999999999999E-2</c:v>
                </c:pt>
                <c:pt idx="25">
                  <c:v>1.7000000000000001E-2</c:v>
                </c:pt>
                <c:pt idx="26">
                  <c:v>1.9E-2</c:v>
                </c:pt>
                <c:pt idx="27">
                  <c:v>5.0000000000000001E-3</c:v>
                </c:pt>
                <c:pt idx="28">
                  <c:v>1.4E-2</c:v>
                </c:pt>
                <c:pt idx="29">
                  <c:v>1.9E-2</c:v>
                </c:pt>
                <c:pt idx="30">
                  <c:v>2.3E-2</c:v>
                </c:pt>
                <c:pt idx="31" formatCode="General">
                  <c:v>1.7000000000000001E-2</c:v>
                </c:pt>
                <c:pt idx="32" formatCode="General">
                  <c:v>4.2000000000000003E-2</c:v>
                </c:pt>
                <c:pt idx="33" formatCode="General">
                  <c:v>3.1E-2</c:v>
                </c:pt>
                <c:pt idx="34">
                  <c:v>1.4999999999999999E-2</c:v>
                </c:pt>
                <c:pt idx="35">
                  <c:v>6.0000000000000001E-3</c:v>
                </c:pt>
                <c:pt idx="36" formatCode="General">
                  <c:v>2.9000000000000001E-2</c:v>
                </c:pt>
                <c:pt idx="37">
                  <c:v>1.2E-2</c:v>
                </c:pt>
                <c:pt idx="38" formatCode="General">
                  <c:v>1.0999999999999999E-2</c:v>
                </c:pt>
                <c:pt idx="39" formatCode="General">
                  <c:v>3.3000000000000002E-2</c:v>
                </c:pt>
                <c:pt idx="40">
                  <c:v>2.8000000000000001E-2</c:v>
                </c:pt>
                <c:pt idx="41">
                  <c:v>2.4E-2</c:v>
                </c:pt>
                <c:pt idx="42">
                  <c:v>0.05</c:v>
                </c:pt>
                <c:pt idx="43">
                  <c:v>0.03</c:v>
                </c:pt>
                <c:pt idx="44" formatCode="General">
                  <c:v>4.8000000000000001E-2</c:v>
                </c:pt>
                <c:pt idx="45" formatCode="General">
                  <c:v>3.4000000000000002E-2</c:v>
                </c:pt>
                <c:pt idx="46">
                  <c:v>2.4E-2</c:v>
                </c:pt>
                <c:pt idx="47">
                  <c:v>2.3E-2</c:v>
                </c:pt>
                <c:pt idx="48" formatCode="General">
                  <c:v>3.4000000000000002E-2</c:v>
                </c:pt>
              </c:numCache>
            </c:numRef>
          </c:yVal>
          <c:smooth val="0"/>
          <c:extLst>
            <c:ext xmlns:c16="http://schemas.microsoft.com/office/drawing/2014/chart" uri="{C3380CC4-5D6E-409C-BE32-E72D297353CC}">
              <c16:uniqueId val="{00000000-C3CE-4FC9-AB42-EB5496C0A21A}"/>
            </c:ext>
          </c:extLst>
        </c:ser>
        <c:dLbls>
          <c:showLegendKey val="0"/>
          <c:showVal val="0"/>
          <c:showCatName val="0"/>
          <c:showSerName val="0"/>
          <c:showPercent val="0"/>
          <c:showBubbleSize val="0"/>
        </c:dLbls>
        <c:axId val="75604976"/>
        <c:axId val="75604496"/>
      </c:scatterChart>
      <c:valAx>
        <c:axId val="75604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Date Sampled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496"/>
        <c:crosses val="autoZero"/>
        <c:crossBetween val="midCat"/>
      </c:valAx>
      <c:valAx>
        <c:axId val="75604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TP (mg/L</a:t>
                </a:r>
                <a:r>
                  <a:rPr lang="en-US" b="1"/>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9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Difference from</a:t>
            </a:r>
            <a:r>
              <a:rPr lang="en-US" baseline="0"/>
              <a:t> upstream to downstream on Holman Creek</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holman.comparison!$D$4:$D$33</c:f>
              <c:numCache>
                <c:formatCode>0%</c:formatCode>
                <c:ptCount val="30"/>
                <c:pt idx="0">
                  <c:v>1.4324324324324325</c:v>
                </c:pt>
                <c:pt idx="1">
                  <c:v>1.328125</c:v>
                </c:pt>
                <c:pt idx="2">
                  <c:v>1.3157894736842106</c:v>
                </c:pt>
                <c:pt idx="3">
                  <c:v>1.1111111111111112</c:v>
                </c:pt>
                <c:pt idx="4">
                  <c:v>1.1489361702127661</c:v>
                </c:pt>
                <c:pt idx="5">
                  <c:v>1.5555555555555556</c:v>
                </c:pt>
                <c:pt idx="6">
                  <c:v>0.8</c:v>
                </c:pt>
                <c:pt idx="7">
                  <c:v>0.83870967741935487</c:v>
                </c:pt>
                <c:pt idx="8">
                  <c:v>0.74242424242424243</c:v>
                </c:pt>
                <c:pt idx="9">
                  <c:v>1.4411764705882353</c:v>
                </c:pt>
                <c:pt idx="10">
                  <c:v>1.411764705882353</c:v>
                </c:pt>
                <c:pt idx="11">
                  <c:v>0.96825396825396826</c:v>
                </c:pt>
                <c:pt idx="12">
                  <c:v>1.5675675675675675</c:v>
                </c:pt>
                <c:pt idx="13">
                  <c:v>1.3157894736842106</c:v>
                </c:pt>
                <c:pt idx="14">
                  <c:v>1.0555555555555556</c:v>
                </c:pt>
                <c:pt idx="15">
                  <c:v>1.0930232558139534</c:v>
                </c:pt>
                <c:pt idx="16">
                  <c:v>1.4285714285714286</c:v>
                </c:pt>
                <c:pt idx="17">
                  <c:v>1.2666666666666666</c:v>
                </c:pt>
                <c:pt idx="18">
                  <c:v>1.1785714285714286</c:v>
                </c:pt>
                <c:pt idx="19">
                  <c:v>1.9259259259259258</c:v>
                </c:pt>
                <c:pt idx="20">
                  <c:v>1.375</c:v>
                </c:pt>
                <c:pt idx="21">
                  <c:v>1.1219512195121952</c:v>
                </c:pt>
                <c:pt idx="22">
                  <c:v>1.3636363636363635</c:v>
                </c:pt>
                <c:pt idx="23">
                  <c:v>1.2903225806451613</c:v>
                </c:pt>
                <c:pt idx="24">
                  <c:v>0.9242424242424242</c:v>
                </c:pt>
                <c:pt idx="25">
                  <c:v>1.2272727272727273</c:v>
                </c:pt>
                <c:pt idx="26">
                  <c:v>1.6</c:v>
                </c:pt>
                <c:pt idx="27">
                  <c:v>0.76271186440677963</c:v>
                </c:pt>
                <c:pt idx="28">
                  <c:v>1.0909090909090908</c:v>
                </c:pt>
                <c:pt idx="29">
                  <c:v>1.4583333333333333</c:v>
                </c:pt>
              </c:numCache>
            </c:numRef>
          </c:yVal>
          <c:smooth val="0"/>
          <c:extLst>
            <c:ext xmlns:c16="http://schemas.microsoft.com/office/drawing/2014/chart" uri="{C3380CC4-5D6E-409C-BE32-E72D297353CC}">
              <c16:uniqueId val="{00000000-D857-4236-9181-83561FF90971}"/>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holman.comparison!$G$4:$G$33</c:f>
              <c:numCache>
                <c:formatCode>0%</c:formatCode>
                <c:ptCount val="30"/>
                <c:pt idx="0">
                  <c:v>2.1515508441303495</c:v>
                </c:pt>
                <c:pt idx="1">
                  <c:v>2.0162601626016259</c:v>
                </c:pt>
                <c:pt idx="2">
                  <c:v>2.0801886792452828</c:v>
                </c:pt>
                <c:pt idx="3">
                  <c:v>2.5415162454873648</c:v>
                </c:pt>
                <c:pt idx="4">
                  <c:v>2.1365461847389557</c:v>
                </c:pt>
                <c:pt idx="5">
                  <c:v>2.54</c:v>
                </c:pt>
                <c:pt idx="6">
                  <c:v>0.43794871794871798</c:v>
                </c:pt>
                <c:pt idx="7">
                  <c:v>0.42833052276559863</c:v>
                </c:pt>
                <c:pt idx="8">
                  <c:v>2.4837758112094397</c:v>
                </c:pt>
                <c:pt idx="9">
                  <c:v>1.8242677824267783</c:v>
                </c:pt>
                <c:pt idx="10">
                  <c:v>1.7951370926021726</c:v>
                </c:pt>
                <c:pt idx="11">
                  <c:v>2.5129870129870131</c:v>
                </c:pt>
                <c:pt idx="12">
                  <c:v>2.9128440366972477</c:v>
                </c:pt>
                <c:pt idx="13">
                  <c:v>1.8847117794486214</c:v>
                </c:pt>
                <c:pt idx="14">
                  <c:v>2.0729166666666665</c:v>
                </c:pt>
                <c:pt idx="15">
                  <c:v>2.1124497991967872</c:v>
                </c:pt>
                <c:pt idx="16">
                  <c:v>1.9583104772353264</c:v>
                </c:pt>
                <c:pt idx="17">
                  <c:v>1.4277958740499459</c:v>
                </c:pt>
                <c:pt idx="18">
                  <c:v>2.5243055555555554</c:v>
                </c:pt>
                <c:pt idx="19">
                  <c:v>1.532587228439763</c:v>
                </c:pt>
                <c:pt idx="20">
                  <c:v>1.4631578947368422</c:v>
                </c:pt>
                <c:pt idx="21">
                  <c:v>1.9382716049382716</c:v>
                </c:pt>
                <c:pt idx="22">
                  <c:v>1.5124923826934795</c:v>
                </c:pt>
                <c:pt idx="23">
                  <c:v>1.5706771860618016</c:v>
                </c:pt>
                <c:pt idx="24">
                  <c:v>2</c:v>
                </c:pt>
                <c:pt idx="25">
                  <c:v>1.8620974401321222</c:v>
                </c:pt>
                <c:pt idx="26">
                  <c:v>1.6297842727905358</c:v>
                </c:pt>
                <c:pt idx="27">
                  <c:v>2.1343749999999999</c:v>
                </c:pt>
                <c:pt idx="28">
                  <c:v>1.6386390301134142</c:v>
                </c:pt>
                <c:pt idx="29">
                  <c:v>1.5931775110549589</c:v>
                </c:pt>
              </c:numCache>
            </c:numRef>
          </c:yVal>
          <c:smooth val="0"/>
          <c:extLst>
            <c:ext xmlns:c16="http://schemas.microsoft.com/office/drawing/2014/chart" uri="{C3380CC4-5D6E-409C-BE32-E72D297353CC}">
              <c16:uniqueId val="{00000001-D857-4236-9181-83561FF90971}"/>
            </c:ext>
          </c:extLst>
        </c:ser>
        <c:ser>
          <c:idx val="2"/>
          <c:order val="2"/>
          <c:spPr>
            <a:ln w="25400" cap="rnd">
              <a:noFill/>
              <a:round/>
            </a:ln>
            <a:effectLst/>
          </c:spPr>
          <c:marker>
            <c:symbol val="circle"/>
            <c:size val="5"/>
            <c:spPr>
              <a:solidFill>
                <a:schemeClr val="accent3"/>
              </a:solidFill>
              <a:ln w="9525">
                <a:solidFill>
                  <a:schemeClr val="accent3"/>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holman.comparison!$J$4:$J$33</c:f>
              <c:numCache>
                <c:formatCode>0%</c:formatCode>
                <c:ptCount val="30"/>
                <c:pt idx="0">
                  <c:v>1.0197368421052633</c:v>
                </c:pt>
                <c:pt idx="1">
                  <c:v>0.99494949494949492</c:v>
                </c:pt>
                <c:pt idx="2">
                  <c:v>1</c:v>
                </c:pt>
                <c:pt idx="3">
                  <c:v>1.0131578947368423</c:v>
                </c:pt>
                <c:pt idx="4">
                  <c:v>1.0266666666666666</c:v>
                </c:pt>
                <c:pt idx="5">
                  <c:v>1.0256410256410258</c:v>
                </c:pt>
                <c:pt idx="6">
                  <c:v>0.98750000000000004</c:v>
                </c:pt>
                <c:pt idx="7">
                  <c:v>0.9375</c:v>
                </c:pt>
                <c:pt idx="8">
                  <c:v>1.0684931506849316</c:v>
                </c:pt>
                <c:pt idx="9">
                  <c:v>1.1038961038961039</c:v>
                </c:pt>
                <c:pt idx="10">
                  <c:v>1.04</c:v>
                </c:pt>
                <c:pt idx="11">
                  <c:v>1.0256410256410258</c:v>
                </c:pt>
                <c:pt idx="12">
                  <c:v>1.0379746835443036</c:v>
                </c:pt>
                <c:pt idx="13">
                  <c:v>1.0779220779220779</c:v>
                </c:pt>
                <c:pt idx="14">
                  <c:v>1.0985915492957747</c:v>
                </c:pt>
                <c:pt idx="15">
                  <c:v>1.0555555555555556</c:v>
                </c:pt>
                <c:pt idx="16">
                  <c:v>1.1142857142857143</c:v>
                </c:pt>
                <c:pt idx="17">
                  <c:v>1.0547945205479452</c:v>
                </c:pt>
                <c:pt idx="18">
                  <c:v>1.1060606060606062</c:v>
                </c:pt>
                <c:pt idx="19">
                  <c:v>1.0555555555555556</c:v>
                </c:pt>
                <c:pt idx="20">
                  <c:v>1.0303030303030303</c:v>
                </c:pt>
                <c:pt idx="21">
                  <c:v>1.0277777777777779</c:v>
                </c:pt>
                <c:pt idx="22">
                  <c:v>1.0273972602739727</c:v>
                </c:pt>
                <c:pt idx="23">
                  <c:v>1.0405405405405406</c:v>
                </c:pt>
                <c:pt idx="24">
                  <c:v>1.1515151515151516</c:v>
                </c:pt>
                <c:pt idx="25">
                  <c:v>1.0547945205479452</c:v>
                </c:pt>
                <c:pt idx="26">
                  <c:v>1.0882352941176472</c:v>
                </c:pt>
                <c:pt idx="27">
                  <c:v>1.0909090909090911</c:v>
                </c:pt>
                <c:pt idx="28">
                  <c:v>1.0405405405405406</c:v>
                </c:pt>
                <c:pt idx="29">
                  <c:v>0.98750000000000004</c:v>
                </c:pt>
              </c:numCache>
            </c:numRef>
          </c:yVal>
          <c:smooth val="0"/>
          <c:extLst>
            <c:ext xmlns:c16="http://schemas.microsoft.com/office/drawing/2014/chart" uri="{C3380CC4-5D6E-409C-BE32-E72D297353CC}">
              <c16:uniqueId val="{00000002-D857-4236-9181-83561FF90971}"/>
            </c:ext>
          </c:extLst>
        </c:ser>
        <c:ser>
          <c:idx val="3"/>
          <c:order val="3"/>
          <c:spPr>
            <a:ln w="25400" cap="rnd">
              <a:noFill/>
              <a:round/>
            </a:ln>
            <a:effectLst/>
          </c:spPr>
          <c:marker>
            <c:symbol val="circle"/>
            <c:size val="5"/>
            <c:spPr>
              <a:solidFill>
                <a:schemeClr val="accent4"/>
              </a:solidFill>
              <a:ln w="9525">
                <a:solidFill>
                  <a:schemeClr val="accent4"/>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holman.comparison!$M$4:$M$33</c:f>
              <c:numCache>
                <c:formatCode>0%</c:formatCode>
                <c:ptCount val="30"/>
                <c:pt idx="0">
                  <c:v>2.1469450889404484</c:v>
                </c:pt>
                <c:pt idx="1">
                  <c:v>1.9247211895910781</c:v>
                </c:pt>
                <c:pt idx="2">
                  <c:v>2.0194092827004222</c:v>
                </c:pt>
                <c:pt idx="3">
                  <c:v>4.830421377183967</c:v>
                </c:pt>
                <c:pt idx="4">
                  <c:v>2.1461538461538461</c:v>
                </c:pt>
                <c:pt idx="5">
                  <c:v>2.3571428571428572</c:v>
                </c:pt>
                <c:pt idx="6">
                  <c:v>0.4554367201426025</c:v>
                </c:pt>
                <c:pt idx="7">
                  <c:v>0.3983739837398374</c:v>
                </c:pt>
                <c:pt idx="8">
                  <c:v>2.7179974651457539</c:v>
                </c:pt>
                <c:pt idx="9">
                  <c:v>1.6930333817126269</c:v>
                </c:pt>
                <c:pt idx="10">
                  <c:v>1.8440000000000001</c:v>
                </c:pt>
                <c:pt idx="11">
                  <c:v>2.9994001199760052</c:v>
                </c:pt>
                <c:pt idx="12">
                  <c:v>2.5082872928176796</c:v>
                </c:pt>
                <c:pt idx="13">
                  <c:v>1.839396628216504</c:v>
                </c:pt>
                <c:pt idx="14">
                  <c:v>1.9219422249539029</c:v>
                </c:pt>
                <c:pt idx="15">
                  <c:v>1.9421885753613213</c:v>
                </c:pt>
                <c:pt idx="16">
                  <c:v>1.8890030832476878</c:v>
                </c:pt>
                <c:pt idx="17">
                  <c:v>1.4043767840152237</c:v>
                </c:pt>
                <c:pt idx="18">
                  <c:v>2.2250593824228027</c:v>
                </c:pt>
                <c:pt idx="19">
                  <c:v>1.4362272240085745</c:v>
                </c:pt>
                <c:pt idx="20">
                  <c:v>1.3769140164899882</c:v>
                </c:pt>
                <c:pt idx="21">
                  <c:v>1.985611510791367</c:v>
                </c:pt>
                <c:pt idx="22">
                  <c:v>1.3388259526261588</c:v>
                </c:pt>
                <c:pt idx="23">
                  <c:v>1.512965050732807</c:v>
                </c:pt>
                <c:pt idx="24">
                  <c:v>1.9484304932735426</c:v>
                </c:pt>
                <c:pt idx="25">
                  <c:v>1.8320552147239264</c:v>
                </c:pt>
                <c:pt idx="26">
                  <c:v>1.5287356321839081</c:v>
                </c:pt>
                <c:pt idx="27">
                  <c:v>1.9548254620123202</c:v>
                </c:pt>
                <c:pt idx="28">
                  <c:v>1.6103379721669979</c:v>
                </c:pt>
                <c:pt idx="29">
                  <c:v>1.4102564102564104</c:v>
                </c:pt>
              </c:numCache>
            </c:numRef>
          </c:yVal>
          <c:smooth val="0"/>
          <c:extLst>
            <c:ext xmlns:c16="http://schemas.microsoft.com/office/drawing/2014/chart" uri="{C3380CC4-5D6E-409C-BE32-E72D297353CC}">
              <c16:uniqueId val="{00000003-D857-4236-9181-83561FF90971}"/>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4"/>
          <c:spPr>
            <a:ln w="19050" cap="rnd">
              <a:solidFill>
                <a:schemeClr val="accent5"/>
              </a:solidFill>
              <a:round/>
            </a:ln>
            <a:effectLst/>
          </c:spPr>
          <c:marker>
            <c:symbol val="none"/>
          </c:marker>
          <c:dPt>
            <c:idx val="1"/>
            <c:marker>
              <c:symbol val="none"/>
            </c:marker>
            <c:bubble3D val="0"/>
            <c:spPr>
              <a:ln w="19050" cap="rnd">
                <a:solidFill>
                  <a:srgbClr val="FF0000"/>
                </a:solidFill>
                <a:round/>
              </a:ln>
              <a:effectLst/>
            </c:spPr>
            <c:extLst>
              <c:ext xmlns:c16="http://schemas.microsoft.com/office/drawing/2014/chart" uri="{C3380CC4-5D6E-409C-BE32-E72D297353CC}">
                <c16:uniqueId val="{00000005-D857-4236-9181-83561FF90971}"/>
              </c:ext>
            </c:extLst>
          </c:dPt>
          <c:xVal>
            <c:numRef>
              <c:f>holman.comparison!$O$2:$O$3</c:f>
              <c:numCache>
                <c:formatCode>m/d/yyyy</c:formatCode>
                <c:ptCount val="2"/>
              </c:numCache>
            </c:numRef>
          </c:xVal>
          <c:yVal>
            <c:numRef>
              <c:f>holman.comparison!$P$2:$P$3</c:f>
              <c:numCache>
                <c:formatCode>0%</c:formatCode>
                <c:ptCount val="2"/>
              </c:numCache>
            </c:numRef>
          </c:yVal>
          <c:smooth val="1"/>
          <c:extLst>
            <c:ext xmlns:c16="http://schemas.microsoft.com/office/drawing/2014/chart" uri="{C3380CC4-5D6E-409C-BE32-E72D297353CC}">
              <c16:uniqueId val="{00000006-D857-4236-9181-83561FF90971}"/>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downstream compared to upstream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Phosphorus - Upstream/Downstream Comparison</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0-DFBE-4D8F-AC5D-1F5ACCEAE7F1}"/>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1"/>
          <c:spPr>
            <a:ln w="19050" cap="rnd">
              <a:solidFill>
                <a:srgbClr val="FF0000"/>
              </a:solidFill>
              <a:round/>
            </a:ln>
            <a:effectLst/>
          </c:spPr>
          <c:marker>
            <c:symbol val="none"/>
          </c:marker>
          <c:xVal>
            <c:numRef>
              <c:f>holman.comparison!$T$51:$T$52</c:f>
              <c:numCache>
                <c:formatCode>m/d/yyyy</c:formatCode>
                <c:ptCount val="2"/>
              </c:numCache>
            </c:numRef>
          </c:xVal>
          <c:yVal>
            <c:numRef>
              <c:f>holman.comparison!$U$51:$U$52</c:f>
              <c:numCache>
                <c:formatCode>0%</c:formatCode>
                <c:ptCount val="2"/>
              </c:numCache>
            </c:numRef>
          </c:yVal>
          <c:smooth val="1"/>
          <c:extLst>
            <c:ext xmlns:c16="http://schemas.microsoft.com/office/drawing/2014/chart" uri="{C3380CC4-5D6E-409C-BE32-E72D297353CC}">
              <c16:uniqueId val="{00000001-DFBE-4D8F-AC5D-1F5ACCEAE7F1}"/>
            </c:ext>
          </c:extLst>
        </c:ser>
        <c:dLbls>
          <c:showLegendKey val="0"/>
          <c:showVal val="0"/>
          <c:showCatName val="0"/>
          <c:showSerName val="0"/>
          <c:showPercent val="0"/>
          <c:showBubbleSize val="0"/>
        </c:dLbls>
        <c:axId val="342738432"/>
        <c:axId val="342738760"/>
      </c:scatterChart>
      <c:valAx>
        <c:axId val="342738432"/>
        <c:scaling>
          <c:orientation val="minMax"/>
          <c:min val="41500"/>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Time</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Percent downstream compared to upstream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Difference from</a:t>
            </a:r>
            <a:r>
              <a:rPr lang="en-US" baseline="0"/>
              <a:t> upstream to downstream on Holman Creek</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holman.comparison!$D$50:$D$85</c:f>
              <c:numCache>
                <c:formatCode>0%</c:formatCode>
                <c:ptCount val="36"/>
                <c:pt idx="0">
                  <c:v>14.529411764705882</c:v>
                </c:pt>
                <c:pt idx="1">
                  <c:v>5.4255319148936172</c:v>
                </c:pt>
                <c:pt idx="2">
                  <c:v>6.7560975609756104</c:v>
                </c:pt>
                <c:pt idx="3">
                  <c:v>3.9911504424778763</c:v>
                </c:pt>
                <c:pt idx="4">
                  <c:v>8.567164179104477</c:v>
                </c:pt>
                <c:pt idx="5">
                  <c:v>8.1923076923076916</c:v>
                </c:pt>
                <c:pt idx="6">
                  <c:v>0.11284046692607004</c:v>
                </c:pt>
                <c:pt idx="7">
                  <c:v>8.5657370517928294E-2</c:v>
                </c:pt>
                <c:pt idx="8">
                  <c:v>6.1650485436893199</c:v>
                </c:pt>
                <c:pt idx="9">
                  <c:v>4.9111111111111105</c:v>
                </c:pt>
                <c:pt idx="10">
                  <c:v>2.3442622950819674</c:v>
                </c:pt>
                <c:pt idx="11">
                  <c:v>5.545454545454545</c:v>
                </c:pt>
                <c:pt idx="12">
                  <c:v>5.1847826086956514</c:v>
                </c:pt>
                <c:pt idx="13">
                  <c:v>3.0786516853932588</c:v>
                </c:pt>
                <c:pt idx="14">
                  <c:v>4.0258620689655178</c:v>
                </c:pt>
                <c:pt idx="15">
                  <c:v>7.7894736842105274</c:v>
                </c:pt>
                <c:pt idx="16">
                  <c:v>3.0847457627118646</c:v>
                </c:pt>
                <c:pt idx="17">
                  <c:v>1.6363636363636365</c:v>
                </c:pt>
                <c:pt idx="18">
                  <c:v>1.3426573426573427</c:v>
                </c:pt>
                <c:pt idx="19">
                  <c:v>1.8476190476190475</c:v>
                </c:pt>
                <c:pt idx="20">
                  <c:v>1.510204081632653</c:v>
                </c:pt>
                <c:pt idx="21">
                  <c:v>8.7692307692307701</c:v>
                </c:pt>
                <c:pt idx="22">
                  <c:v>1.945054945054945</c:v>
                </c:pt>
                <c:pt idx="23">
                  <c:v>2.6444444444444444</c:v>
                </c:pt>
                <c:pt idx="24">
                  <c:v>2.9190751445086702</c:v>
                </c:pt>
                <c:pt idx="25">
                  <c:v>6.4933333333333332</c:v>
                </c:pt>
                <c:pt idx="26">
                  <c:v>1.8850574712643677</c:v>
                </c:pt>
                <c:pt idx="27">
                  <c:v>6.2335766423357652</c:v>
                </c:pt>
                <c:pt idx="28">
                  <c:v>4.6759259259259256</c:v>
                </c:pt>
                <c:pt idx="29">
                  <c:v>2.1138211382113821</c:v>
                </c:pt>
                <c:pt idx="30">
                  <c:v>2.8974358974358969</c:v>
                </c:pt>
                <c:pt idx="31">
                  <c:v>4.1500000000000004</c:v>
                </c:pt>
                <c:pt idx="32">
                  <c:v>9.1089108910891081</c:v>
                </c:pt>
                <c:pt idx="33">
                  <c:v>2.235191637630662</c:v>
                </c:pt>
                <c:pt idx="34">
                  <c:v>2.773584905660377</c:v>
                </c:pt>
                <c:pt idx="35">
                  <c:v>3.4791800128123</c:v>
                </c:pt>
              </c:numCache>
            </c:numRef>
          </c:yVal>
          <c:smooth val="0"/>
          <c:extLst>
            <c:ext xmlns:c16="http://schemas.microsoft.com/office/drawing/2014/chart" uri="{C3380CC4-5D6E-409C-BE32-E72D297353CC}">
              <c16:uniqueId val="{00000000-7CFE-4F23-BD5D-511ED82D15AF}"/>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1-7CFE-4F23-BD5D-511ED82D15AF}"/>
            </c:ext>
          </c:extLst>
        </c:ser>
        <c:ser>
          <c:idx val="2"/>
          <c:order val="2"/>
          <c:spPr>
            <a:ln w="25400" cap="rnd">
              <a:noFill/>
              <a:round/>
            </a:ln>
            <a:effectLst/>
          </c:spPr>
          <c:marker>
            <c:symbol val="circle"/>
            <c:size val="5"/>
            <c:spPr>
              <a:solidFill>
                <a:schemeClr val="accent3"/>
              </a:solidFill>
              <a:ln w="9525">
                <a:solidFill>
                  <a:schemeClr val="accent3"/>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holman.comparison!$J$50:$J$85</c:f>
              <c:numCache>
                <c:formatCode>0%</c:formatCode>
                <c:ptCount val="36"/>
                <c:pt idx="0">
                  <c:v>1.3</c:v>
                </c:pt>
                <c:pt idx="1">
                  <c:v>2.3333333333333335</c:v>
                </c:pt>
                <c:pt idx="2">
                  <c:v>2.7142857142857144</c:v>
                </c:pt>
                <c:pt idx="3">
                  <c:v>6.1818181818181808</c:v>
                </c:pt>
                <c:pt idx="4">
                  <c:v>1.3043478260869565</c:v>
                </c:pt>
                <c:pt idx="5">
                  <c:v>7.0000000000000009</c:v>
                </c:pt>
                <c:pt idx="6">
                  <c:v>0.84615384615384615</c:v>
                </c:pt>
                <c:pt idx="7">
                  <c:v>1.7619047619047619</c:v>
                </c:pt>
                <c:pt idx="8">
                  <c:v>0.36842105263157893</c:v>
                </c:pt>
                <c:pt idx="9">
                  <c:v>1.1874999999999998</c:v>
                </c:pt>
                <c:pt idx="10">
                  <c:v>1.4444444444444444</c:v>
                </c:pt>
                <c:pt idx="11">
                  <c:v>0.92857142857142871</c:v>
                </c:pt>
                <c:pt idx="12">
                  <c:v>0.35820895522388058</c:v>
                </c:pt>
                <c:pt idx="13">
                  <c:v>1.3</c:v>
                </c:pt>
                <c:pt idx="14">
                  <c:v>5</c:v>
                </c:pt>
                <c:pt idx="15">
                  <c:v>6.6666666666666666E-2</c:v>
                </c:pt>
                <c:pt idx="16">
                  <c:v>1</c:v>
                </c:pt>
                <c:pt idx="17">
                  <c:v>1.2352941176470589</c:v>
                </c:pt>
                <c:pt idx="18">
                  <c:v>2.0909090909090904</c:v>
                </c:pt>
                <c:pt idx="19">
                  <c:v>1.037037037037037</c:v>
                </c:pt>
                <c:pt idx="20">
                  <c:v>1</c:v>
                </c:pt>
                <c:pt idx="21">
                  <c:v>1.5714285714285716</c:v>
                </c:pt>
                <c:pt idx="22">
                  <c:v>1.5625</c:v>
                </c:pt>
                <c:pt idx="23">
                  <c:v>9.4999999999999982</c:v>
                </c:pt>
                <c:pt idx="24">
                  <c:v>2.9285714285714284</c:v>
                </c:pt>
                <c:pt idx="25">
                  <c:v>1</c:v>
                </c:pt>
                <c:pt idx="26">
                  <c:v>2.2142857142857144</c:v>
                </c:pt>
                <c:pt idx="27">
                  <c:v>0.92857142857142871</c:v>
                </c:pt>
                <c:pt idx="28">
                  <c:v>1.8571428571428574</c:v>
                </c:pt>
                <c:pt idx="29">
                  <c:v>3.4999999999999996</c:v>
                </c:pt>
                <c:pt idx="30">
                  <c:v>2.5833333333333335</c:v>
                </c:pt>
                <c:pt idx="31">
                  <c:v>20</c:v>
                </c:pt>
                <c:pt idx="32">
                  <c:v>0</c:v>
                </c:pt>
                <c:pt idx="33">
                  <c:v>0</c:v>
                </c:pt>
                <c:pt idx="34">
                  <c:v>13.999999999999998</c:v>
                </c:pt>
                <c:pt idx="35">
                  <c:v>1.2972972972972971</c:v>
                </c:pt>
              </c:numCache>
            </c:numRef>
          </c:yVal>
          <c:smooth val="0"/>
          <c:extLst>
            <c:ext xmlns:c16="http://schemas.microsoft.com/office/drawing/2014/chart" uri="{C3380CC4-5D6E-409C-BE32-E72D297353CC}">
              <c16:uniqueId val="{00000002-7CFE-4F23-BD5D-511ED82D15AF}"/>
            </c:ext>
          </c:extLst>
        </c:ser>
        <c:ser>
          <c:idx val="3"/>
          <c:order val="3"/>
          <c:spPr>
            <a:ln w="25400" cap="rnd">
              <a:noFill/>
              <a:round/>
            </a:ln>
            <a:effectLst/>
          </c:spPr>
          <c:marker>
            <c:symbol val="circle"/>
            <c:size val="5"/>
            <c:spPr>
              <a:solidFill>
                <a:schemeClr val="accent4"/>
              </a:solidFill>
              <a:ln w="9525">
                <a:solidFill>
                  <a:schemeClr val="accent4"/>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holman.comparison!$M$50:$M$85</c:f>
              <c:numCache>
                <c:formatCode>0%</c:formatCode>
                <c:ptCount val="36"/>
                <c:pt idx="21">
                  <c:v>0.38461538461538458</c:v>
                </c:pt>
                <c:pt idx="22">
                  <c:v>0.73118279569892464</c:v>
                </c:pt>
                <c:pt idx="23">
                  <c:v>0.74193548387096764</c:v>
                </c:pt>
                <c:pt idx="24">
                  <c:v>0.61111111111111116</c:v>
                </c:pt>
                <c:pt idx="25">
                  <c:v>0.57142857142857151</c:v>
                </c:pt>
                <c:pt idx="26">
                  <c:v>0.77906976744186052</c:v>
                </c:pt>
                <c:pt idx="27">
                  <c:v>0.9375</c:v>
                </c:pt>
                <c:pt idx="28">
                  <c:v>0.78571428571428581</c:v>
                </c:pt>
                <c:pt idx="29">
                  <c:v>0.82758620689655171</c:v>
                </c:pt>
                <c:pt idx="30">
                  <c:v>0.26415094339622641</c:v>
                </c:pt>
                <c:pt idx="31">
                  <c:v>1.1904761904761905</c:v>
                </c:pt>
                <c:pt idx="32">
                  <c:v>0.83333333333333337</c:v>
                </c:pt>
                <c:pt idx="33">
                  <c:v>0.75</c:v>
                </c:pt>
                <c:pt idx="34">
                  <c:v>0.57142857142857151</c:v>
                </c:pt>
                <c:pt idx="35">
                  <c:v>1.8</c:v>
                </c:pt>
              </c:numCache>
            </c:numRef>
          </c:yVal>
          <c:smooth val="0"/>
          <c:extLst>
            <c:ext xmlns:c16="http://schemas.microsoft.com/office/drawing/2014/chart" uri="{C3380CC4-5D6E-409C-BE32-E72D297353CC}">
              <c16:uniqueId val="{00000003-7CFE-4F23-BD5D-511ED82D15AF}"/>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4"/>
          <c:spPr>
            <a:ln w="19050" cap="rnd">
              <a:solidFill>
                <a:srgbClr val="FF0000"/>
              </a:solidFill>
              <a:round/>
            </a:ln>
            <a:effectLst/>
          </c:spPr>
          <c:marker>
            <c:symbol val="none"/>
          </c:marker>
          <c:xVal>
            <c:numRef>
              <c:f>holman.comparison!$T$51:$T$52</c:f>
              <c:numCache>
                <c:formatCode>m/d/yyyy</c:formatCode>
                <c:ptCount val="2"/>
              </c:numCache>
            </c:numRef>
          </c:xVal>
          <c:yVal>
            <c:numRef>
              <c:f>holman.comparison!$U$51:$U$52</c:f>
              <c:numCache>
                <c:formatCode>0%</c:formatCode>
                <c:ptCount val="2"/>
              </c:numCache>
            </c:numRef>
          </c:yVal>
          <c:smooth val="1"/>
          <c:extLst>
            <c:ext xmlns:c16="http://schemas.microsoft.com/office/drawing/2014/chart" uri="{C3380CC4-5D6E-409C-BE32-E72D297353CC}">
              <c16:uniqueId val="{00000004-7CFE-4F23-BD5D-511ED82D15AF}"/>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downstream compared to upstream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TN and TP difference from</a:t>
            </a:r>
            <a:r>
              <a:rPr lang="en-US" baseline="0"/>
              <a:t> upstream to downstream on Holman</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0527057453764977"/>
          <c:y val="8.3214749890072923E-2"/>
          <c:w val="0.70693583129334836"/>
          <c:h val="0.64648513374357475"/>
        </c:manualLayout>
      </c:layout>
      <c:scatterChart>
        <c:scatterStyle val="lineMarker"/>
        <c:varyColors val="0"/>
        <c:ser>
          <c:idx val="0"/>
          <c:order val="0"/>
          <c:tx>
            <c:v>TN</c:v>
          </c:tx>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holman.comparison!$D$50:$D$85</c:f>
              <c:numCache>
                <c:formatCode>0%</c:formatCode>
                <c:ptCount val="36"/>
                <c:pt idx="0">
                  <c:v>14.529411764705882</c:v>
                </c:pt>
                <c:pt idx="1">
                  <c:v>5.4255319148936172</c:v>
                </c:pt>
                <c:pt idx="2">
                  <c:v>6.7560975609756104</c:v>
                </c:pt>
                <c:pt idx="3">
                  <c:v>3.9911504424778763</c:v>
                </c:pt>
                <c:pt idx="4">
                  <c:v>8.567164179104477</c:v>
                </c:pt>
                <c:pt idx="5">
                  <c:v>8.1923076923076916</c:v>
                </c:pt>
                <c:pt idx="6">
                  <c:v>0.11284046692607004</c:v>
                </c:pt>
                <c:pt idx="7">
                  <c:v>8.5657370517928294E-2</c:v>
                </c:pt>
                <c:pt idx="8">
                  <c:v>6.1650485436893199</c:v>
                </c:pt>
                <c:pt idx="9">
                  <c:v>4.9111111111111105</c:v>
                </c:pt>
                <c:pt idx="10">
                  <c:v>2.3442622950819674</c:v>
                </c:pt>
                <c:pt idx="11">
                  <c:v>5.545454545454545</c:v>
                </c:pt>
                <c:pt idx="12">
                  <c:v>5.1847826086956514</c:v>
                </c:pt>
                <c:pt idx="13">
                  <c:v>3.0786516853932588</c:v>
                </c:pt>
                <c:pt idx="14">
                  <c:v>4.0258620689655178</c:v>
                </c:pt>
                <c:pt idx="15">
                  <c:v>7.7894736842105274</c:v>
                </c:pt>
                <c:pt idx="16">
                  <c:v>3.0847457627118646</c:v>
                </c:pt>
                <c:pt idx="17">
                  <c:v>1.6363636363636365</c:v>
                </c:pt>
                <c:pt idx="18">
                  <c:v>1.3426573426573427</c:v>
                </c:pt>
                <c:pt idx="19">
                  <c:v>1.8476190476190475</c:v>
                </c:pt>
                <c:pt idx="20">
                  <c:v>1.510204081632653</c:v>
                </c:pt>
                <c:pt idx="21">
                  <c:v>8.7692307692307701</c:v>
                </c:pt>
                <c:pt idx="22">
                  <c:v>1.945054945054945</c:v>
                </c:pt>
                <c:pt idx="23">
                  <c:v>2.6444444444444444</c:v>
                </c:pt>
                <c:pt idx="24">
                  <c:v>2.9190751445086702</c:v>
                </c:pt>
                <c:pt idx="25">
                  <c:v>6.4933333333333332</c:v>
                </c:pt>
                <c:pt idx="26">
                  <c:v>1.8850574712643677</c:v>
                </c:pt>
                <c:pt idx="27">
                  <c:v>6.2335766423357652</c:v>
                </c:pt>
                <c:pt idx="28">
                  <c:v>4.6759259259259256</c:v>
                </c:pt>
                <c:pt idx="29">
                  <c:v>2.1138211382113821</c:v>
                </c:pt>
                <c:pt idx="30">
                  <c:v>2.8974358974358969</c:v>
                </c:pt>
                <c:pt idx="31">
                  <c:v>4.1500000000000004</c:v>
                </c:pt>
                <c:pt idx="32">
                  <c:v>9.1089108910891081</c:v>
                </c:pt>
                <c:pt idx="33">
                  <c:v>2.235191637630662</c:v>
                </c:pt>
                <c:pt idx="34">
                  <c:v>2.773584905660377</c:v>
                </c:pt>
                <c:pt idx="35">
                  <c:v>3.4791800128123</c:v>
                </c:pt>
              </c:numCache>
            </c:numRef>
          </c:yVal>
          <c:smooth val="0"/>
          <c:extLst>
            <c:ext xmlns:c16="http://schemas.microsoft.com/office/drawing/2014/chart" uri="{C3380CC4-5D6E-409C-BE32-E72D297353CC}">
              <c16:uniqueId val="{00000000-1FA3-49ED-ADA0-55FAED234FBD}"/>
            </c:ext>
          </c:extLst>
        </c:ser>
        <c:ser>
          <c:idx val="1"/>
          <c:order val="1"/>
          <c:tx>
            <c:v>TP</c:v>
          </c:tx>
          <c:spPr>
            <a:ln w="25400" cap="rnd">
              <a:noFill/>
              <a:round/>
            </a:ln>
            <a:effectLst/>
          </c:spPr>
          <c:marker>
            <c:symbol val="circle"/>
            <c:size val="5"/>
            <c:spPr>
              <a:solidFill>
                <a:schemeClr val="accent2"/>
              </a:solidFill>
              <a:ln w="9525">
                <a:solidFill>
                  <a:schemeClr val="accent2"/>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1-1FA3-49ED-ADA0-55FAED234FBD}"/>
            </c:ext>
          </c:extLst>
        </c:ser>
        <c:ser>
          <c:idx val="2"/>
          <c:order val="2"/>
          <c:tx>
            <c:v>100%</c:v>
          </c:tx>
          <c:spPr>
            <a:ln w="25400" cap="rnd">
              <a:solidFill>
                <a:srgbClr val="FF0000"/>
              </a:solidFill>
              <a:round/>
            </a:ln>
            <a:effectLst/>
          </c:spPr>
          <c:marker>
            <c:symbol val="circle"/>
            <c:size val="5"/>
            <c:spPr>
              <a:solidFill>
                <a:schemeClr val="accent3"/>
              </a:solidFill>
              <a:ln w="9525">
                <a:solidFill>
                  <a:schemeClr val="accent3"/>
                </a:solidFill>
              </a:ln>
              <a:effectLst/>
            </c:spPr>
          </c:marker>
          <c:xVal>
            <c:numRef>
              <c:f>holman.comparison!$T$51:$T$52</c:f>
              <c:numCache>
                <c:formatCode>m/d/yyyy</c:formatCode>
                <c:ptCount val="2"/>
              </c:numCache>
            </c:numRef>
          </c:xVal>
          <c:yVal>
            <c:numRef>
              <c:f>holman.comparison!$U$51:$U$52</c:f>
              <c:numCache>
                <c:formatCode>0%</c:formatCode>
                <c:ptCount val="2"/>
              </c:numCache>
            </c:numRef>
          </c:yVal>
          <c:smooth val="0"/>
          <c:extLst>
            <c:ext xmlns:c16="http://schemas.microsoft.com/office/drawing/2014/chart" uri="{C3380CC4-5D6E-409C-BE32-E72D297353CC}">
              <c16:uniqueId val="{00000007-1FA3-49ED-ADA0-55FAED234FBD}"/>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Percent downstream compared to upstream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21494857569039638"/>
          <c:y val="9.8680150818707152E-2"/>
          <c:w val="0.12490998178454935"/>
          <c:h val="0.15426235268491462"/>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TN</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tx>
            <c:v>Holman Upstream</c:v>
          </c:tx>
          <c:spPr>
            <a:ln w="25400" cap="rnd">
              <a:noFill/>
              <a:round/>
            </a:ln>
            <a:effectLst/>
          </c:spPr>
          <c:marker>
            <c:symbol val="circle"/>
            <c:size val="5"/>
            <c:spPr>
              <a:solidFill>
                <a:srgbClr val="AEAAAA"/>
              </a:solidFill>
              <a:ln w="9525">
                <a:solidFill>
                  <a:srgbClr val="AEAAAA"/>
                </a:solidFill>
                <a:prstDash val="solid"/>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holman.comparison!$B$50:$B$86</c:f>
              <c:numCache>
                <c:formatCode>0.00</c:formatCode>
                <c:ptCount val="37"/>
                <c:pt idx="0">
                  <c:v>0.34</c:v>
                </c:pt>
                <c:pt idx="1">
                  <c:v>0.47</c:v>
                </c:pt>
                <c:pt idx="2">
                  <c:v>0.41</c:v>
                </c:pt>
                <c:pt idx="3">
                  <c:v>1.1299999999999999</c:v>
                </c:pt>
                <c:pt idx="4">
                  <c:v>0.67</c:v>
                </c:pt>
                <c:pt idx="5">
                  <c:v>0.52</c:v>
                </c:pt>
                <c:pt idx="6">
                  <c:v>2.57</c:v>
                </c:pt>
                <c:pt idx="7">
                  <c:v>5.0199999999999996</c:v>
                </c:pt>
                <c:pt idx="8">
                  <c:v>1.03</c:v>
                </c:pt>
                <c:pt idx="9">
                  <c:v>0.45</c:v>
                </c:pt>
                <c:pt idx="10">
                  <c:v>0.61</c:v>
                </c:pt>
                <c:pt idx="11">
                  <c:v>1.32</c:v>
                </c:pt>
                <c:pt idx="12">
                  <c:v>0.92</c:v>
                </c:pt>
                <c:pt idx="13">
                  <c:v>0.89</c:v>
                </c:pt>
                <c:pt idx="14">
                  <c:v>1.1599999999999999</c:v>
                </c:pt>
                <c:pt idx="15">
                  <c:v>0.95</c:v>
                </c:pt>
                <c:pt idx="16">
                  <c:v>1.18</c:v>
                </c:pt>
                <c:pt idx="17">
                  <c:v>1.21</c:v>
                </c:pt>
                <c:pt idx="18">
                  <c:v>1.43</c:v>
                </c:pt>
                <c:pt idx="19">
                  <c:v>1.05</c:v>
                </c:pt>
                <c:pt idx="20">
                  <c:v>0.98</c:v>
                </c:pt>
                <c:pt idx="21">
                  <c:v>0.91</c:v>
                </c:pt>
                <c:pt idx="22" formatCode="General">
                  <c:v>0.91</c:v>
                </c:pt>
                <c:pt idx="23" formatCode="General">
                  <c:v>0.45</c:v>
                </c:pt>
                <c:pt idx="24" formatCode="General">
                  <c:v>1.73</c:v>
                </c:pt>
                <c:pt idx="25" formatCode="General">
                  <c:v>0.75</c:v>
                </c:pt>
                <c:pt idx="26">
                  <c:v>0.87</c:v>
                </c:pt>
                <c:pt idx="27" formatCode="General">
                  <c:v>1.37</c:v>
                </c:pt>
                <c:pt idx="28" formatCode="General">
                  <c:v>1.08</c:v>
                </c:pt>
                <c:pt idx="29">
                  <c:v>1.23</c:v>
                </c:pt>
                <c:pt idx="30">
                  <c:v>0.78</c:v>
                </c:pt>
                <c:pt idx="31">
                  <c:v>0.98</c:v>
                </c:pt>
                <c:pt idx="32">
                  <c:v>1.01</c:v>
                </c:pt>
                <c:pt idx="33">
                  <c:v>1.1479999999999999</c:v>
                </c:pt>
                <c:pt idx="34" formatCode="General">
                  <c:v>0</c:v>
                </c:pt>
                <c:pt idx="35" formatCode="General">
                  <c:v>1.5609999999999999</c:v>
                </c:pt>
                <c:pt idx="36">
                  <c:v>2.2360000000000002</c:v>
                </c:pt>
              </c:numCache>
            </c:numRef>
          </c:yVal>
          <c:smooth val="0"/>
          <c:extLst>
            <c:ext xmlns:c16="http://schemas.microsoft.com/office/drawing/2014/chart" uri="{C3380CC4-5D6E-409C-BE32-E72D297353CC}">
              <c16:uniqueId val="{00000000-6BDC-4590-931A-AE492838E56B}"/>
            </c:ext>
          </c:extLst>
        </c:ser>
        <c:ser>
          <c:idx val="3"/>
          <c:order val="1"/>
          <c:tx>
            <c:v>Holman Downstream</c:v>
          </c:tx>
          <c:spPr>
            <a:ln w="25400" cap="rnd">
              <a:solidFill>
                <a:srgbClr val="FFFFFF"/>
              </a:solidFill>
              <a:prstDash val="solid"/>
              <a:round/>
            </a:ln>
            <a:effectLst/>
          </c:spPr>
          <c:marker>
            <c:symbol val="circle"/>
            <c:size val="5"/>
            <c:spPr>
              <a:solidFill>
                <a:srgbClr val="FFC000"/>
              </a:solidFill>
              <a:ln w="9525">
                <a:solidFill>
                  <a:srgbClr val="FFC000"/>
                </a:solidFill>
                <a:prstDash val="solid"/>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holman.comparison!$C$50:$C$86</c:f>
              <c:numCache>
                <c:formatCode>0.00</c:formatCode>
                <c:ptCount val="37"/>
                <c:pt idx="0">
                  <c:v>4.9400000000000004</c:v>
                </c:pt>
                <c:pt idx="1">
                  <c:v>2.5499999999999998</c:v>
                </c:pt>
                <c:pt idx="2">
                  <c:v>2.77</c:v>
                </c:pt>
                <c:pt idx="3">
                  <c:v>4.51</c:v>
                </c:pt>
                <c:pt idx="4">
                  <c:v>5.74</c:v>
                </c:pt>
                <c:pt idx="5">
                  <c:v>4.26</c:v>
                </c:pt>
                <c:pt idx="6">
                  <c:v>0.28999999999999998</c:v>
                </c:pt>
                <c:pt idx="7">
                  <c:v>0.43</c:v>
                </c:pt>
                <c:pt idx="8">
                  <c:v>6.35</c:v>
                </c:pt>
                <c:pt idx="9">
                  <c:v>2.21</c:v>
                </c:pt>
                <c:pt idx="10">
                  <c:v>1.43</c:v>
                </c:pt>
                <c:pt idx="11">
                  <c:v>7.32</c:v>
                </c:pt>
                <c:pt idx="12">
                  <c:v>4.7699999999999996</c:v>
                </c:pt>
                <c:pt idx="13">
                  <c:v>2.74</c:v>
                </c:pt>
                <c:pt idx="14">
                  <c:v>4.67</c:v>
                </c:pt>
                <c:pt idx="15">
                  <c:v>7.4</c:v>
                </c:pt>
                <c:pt idx="16">
                  <c:v>3.64</c:v>
                </c:pt>
                <c:pt idx="17">
                  <c:v>1.98</c:v>
                </c:pt>
                <c:pt idx="18">
                  <c:v>1.92</c:v>
                </c:pt>
                <c:pt idx="19">
                  <c:v>1.94</c:v>
                </c:pt>
                <c:pt idx="20">
                  <c:v>1.48</c:v>
                </c:pt>
                <c:pt idx="21">
                  <c:v>7.98</c:v>
                </c:pt>
                <c:pt idx="22" formatCode="General">
                  <c:v>1.77</c:v>
                </c:pt>
                <c:pt idx="23" formatCode="General">
                  <c:v>1.19</c:v>
                </c:pt>
                <c:pt idx="24" formatCode="General">
                  <c:v>5.05</c:v>
                </c:pt>
                <c:pt idx="25" formatCode="General">
                  <c:v>4.87</c:v>
                </c:pt>
                <c:pt idx="26">
                  <c:v>1.64</c:v>
                </c:pt>
                <c:pt idx="27" formatCode="General">
                  <c:v>8.5399999999999991</c:v>
                </c:pt>
                <c:pt idx="28" formatCode="General">
                  <c:v>5.05</c:v>
                </c:pt>
                <c:pt idx="29">
                  <c:v>2.6</c:v>
                </c:pt>
                <c:pt idx="30">
                  <c:v>2.2599999999999998</c:v>
                </c:pt>
                <c:pt idx="31">
                  <c:v>4.0670000000000002</c:v>
                </c:pt>
                <c:pt idx="32">
                  <c:v>9.1999999999999993</c:v>
                </c:pt>
                <c:pt idx="33">
                  <c:v>2.5659999999999998</c:v>
                </c:pt>
                <c:pt idx="34" formatCode="General">
                  <c:v>0</c:v>
                </c:pt>
                <c:pt idx="35" formatCode="General">
                  <c:v>5.431</c:v>
                </c:pt>
                <c:pt idx="36">
                  <c:v>2.9180000000000001</c:v>
                </c:pt>
              </c:numCache>
            </c:numRef>
          </c:yVal>
          <c:smooth val="0"/>
          <c:extLst>
            <c:ext xmlns:c16="http://schemas.microsoft.com/office/drawing/2014/chart" uri="{C3380CC4-5D6E-409C-BE32-E72D297353CC}">
              <c16:uniqueId val="{00000001-6BDC-4590-931A-AE492838E56B}"/>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6411292956695166"/>
              <c:y val="0.8986891888375745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TN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TP</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tx>
            <c:v>Holman Upstream</c:v>
          </c:tx>
          <c:spPr>
            <a:ln w="25400" cap="rnd">
              <a:noFill/>
              <a:round/>
            </a:ln>
            <a:effectLst/>
          </c:spPr>
          <c:marker>
            <c:symbol val="circle"/>
            <c:size val="5"/>
            <c:spPr>
              <a:solidFill>
                <a:schemeClr val="accent3"/>
              </a:solidFill>
              <a:ln w="9525">
                <a:solidFill>
                  <a:schemeClr val="accent3"/>
                </a:solidFill>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holman.comparison!$E$50:$E$86</c:f>
              <c:numCache>
                <c:formatCode>0.000</c:formatCode>
                <c:ptCount val="37"/>
                <c:pt idx="0">
                  <c:v>1.4E-2</c:v>
                </c:pt>
                <c:pt idx="1">
                  <c:v>0.01</c:v>
                </c:pt>
                <c:pt idx="2">
                  <c:v>0.02</c:v>
                </c:pt>
                <c:pt idx="3">
                  <c:v>2.1999999999999999E-2</c:v>
                </c:pt>
                <c:pt idx="4">
                  <c:v>2.4E-2</c:v>
                </c:pt>
                <c:pt idx="5">
                  <c:v>1.2E-2</c:v>
                </c:pt>
                <c:pt idx="6">
                  <c:v>5.3999999999999999E-2</c:v>
                </c:pt>
                <c:pt idx="7">
                  <c:v>0.16300000000000001</c:v>
                </c:pt>
                <c:pt idx="8">
                  <c:v>2.4E-2</c:v>
                </c:pt>
                <c:pt idx="9">
                  <c:v>2.7E-2</c:v>
                </c:pt>
                <c:pt idx="10">
                  <c:v>0.02</c:v>
                </c:pt>
                <c:pt idx="11">
                  <c:v>4.2000000000000003E-2</c:v>
                </c:pt>
                <c:pt idx="12">
                  <c:v>5.0000000000000001E-3</c:v>
                </c:pt>
                <c:pt idx="13">
                  <c:v>1.2999999999999999E-2</c:v>
                </c:pt>
                <c:pt idx="14">
                  <c:v>8.9999999999999993E-3</c:v>
                </c:pt>
                <c:pt idx="15">
                  <c:v>3.3000000000000002E-2</c:v>
                </c:pt>
                <c:pt idx="16">
                  <c:v>0.01</c:v>
                </c:pt>
                <c:pt idx="17">
                  <c:v>1.0999999999999999E-2</c:v>
                </c:pt>
                <c:pt idx="18">
                  <c:v>3.1E-2</c:v>
                </c:pt>
                <c:pt idx="19">
                  <c:v>1.4999999999999999E-2</c:v>
                </c:pt>
                <c:pt idx="20">
                  <c:v>3.1E-2</c:v>
                </c:pt>
                <c:pt idx="21">
                  <c:v>1.4E-2</c:v>
                </c:pt>
                <c:pt idx="22" formatCode="General">
                  <c:v>2.3E-2</c:v>
                </c:pt>
                <c:pt idx="23" formatCode="General">
                  <c:v>8.0000000000000002E-3</c:v>
                </c:pt>
                <c:pt idx="25">
                  <c:v>3.0000000000000001E-3</c:v>
                </c:pt>
                <c:pt idx="26">
                  <c:v>1.2999999999999999E-2</c:v>
                </c:pt>
                <c:pt idx="28" formatCode="General">
                  <c:v>3.7999999999999999E-2</c:v>
                </c:pt>
                <c:pt idx="29" formatCode="General">
                  <c:v>0.04</c:v>
                </c:pt>
                <c:pt idx="30">
                  <c:v>4.5999999999999999E-2</c:v>
                </c:pt>
                <c:pt idx="31">
                  <c:v>3.6999999999999998E-2</c:v>
                </c:pt>
                <c:pt idx="32">
                  <c:v>2.1000000000000001E-2</c:v>
                </c:pt>
                <c:pt idx="33">
                  <c:v>2.4E-2</c:v>
                </c:pt>
                <c:pt idx="34" formatCode="General">
                  <c:v>0</c:v>
                </c:pt>
                <c:pt idx="35" formatCode="General">
                  <c:v>3.5999999999999997E-2</c:v>
                </c:pt>
                <c:pt idx="36">
                  <c:v>0.03</c:v>
                </c:pt>
              </c:numCache>
            </c:numRef>
          </c:yVal>
          <c:smooth val="0"/>
          <c:extLst>
            <c:ext xmlns:c16="http://schemas.microsoft.com/office/drawing/2014/chart" uri="{C3380CC4-5D6E-409C-BE32-E72D297353CC}">
              <c16:uniqueId val="{00000000-7C5B-4EF3-8539-736C12CD6E32}"/>
            </c:ext>
          </c:extLst>
        </c:ser>
        <c:ser>
          <c:idx val="3"/>
          <c:order val="1"/>
          <c:tx>
            <c:v>Holman Downstream</c:v>
          </c:tx>
          <c:spPr>
            <a:ln w="25400" cap="rnd">
              <a:noFill/>
              <a:round/>
            </a:ln>
            <a:effectLst/>
          </c:spPr>
          <c:marker>
            <c:symbol val="circle"/>
            <c:size val="5"/>
            <c:spPr>
              <a:solidFill>
                <a:schemeClr val="accent4"/>
              </a:solidFill>
              <a:ln w="9525">
                <a:solidFill>
                  <a:schemeClr val="accent4"/>
                </a:solidFill>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holman.comparison!$F$50:$F$86</c:f>
              <c:numCache>
                <c:formatCode>0.000</c:formatCode>
                <c:ptCount val="37"/>
                <c:pt idx="0">
                  <c:v>7.8E-2</c:v>
                </c:pt>
                <c:pt idx="1">
                  <c:v>4.5999999999999999E-2</c:v>
                </c:pt>
                <c:pt idx="2">
                  <c:v>0.108</c:v>
                </c:pt>
                <c:pt idx="3">
                  <c:v>0.23599999999999999</c:v>
                </c:pt>
                <c:pt idx="4">
                  <c:v>5.8000000000000003E-2</c:v>
                </c:pt>
                <c:pt idx="5">
                  <c:v>0.51200000000000001</c:v>
                </c:pt>
                <c:pt idx="6">
                  <c:v>1.6E-2</c:v>
                </c:pt>
                <c:pt idx="7">
                  <c:v>1.6E-2</c:v>
                </c:pt>
                <c:pt idx="8">
                  <c:v>0.123</c:v>
                </c:pt>
                <c:pt idx="9">
                  <c:v>0.11600000000000001</c:v>
                </c:pt>
                <c:pt idx="10">
                  <c:v>4.8000000000000001E-2</c:v>
                </c:pt>
                <c:pt idx="11">
                  <c:v>0.13</c:v>
                </c:pt>
                <c:pt idx="12">
                  <c:v>0.107</c:v>
                </c:pt>
                <c:pt idx="13">
                  <c:v>5.6000000000000001E-2</c:v>
                </c:pt>
                <c:pt idx="14">
                  <c:v>0.316</c:v>
                </c:pt>
                <c:pt idx="15">
                  <c:v>0.12</c:v>
                </c:pt>
                <c:pt idx="16">
                  <c:v>0.11600000000000001</c:v>
                </c:pt>
                <c:pt idx="17">
                  <c:v>0.03</c:v>
                </c:pt>
                <c:pt idx="18">
                  <c:v>0.24099999999999999</c:v>
                </c:pt>
                <c:pt idx="19">
                  <c:v>2.7E-2</c:v>
                </c:pt>
                <c:pt idx="20">
                  <c:v>3.9E-2</c:v>
                </c:pt>
                <c:pt idx="21">
                  <c:v>0.66900000000000004</c:v>
                </c:pt>
                <c:pt idx="22" formatCode="General">
                  <c:v>0.184</c:v>
                </c:pt>
                <c:pt idx="23" formatCode="General">
                  <c:v>0.26900000000000002</c:v>
                </c:pt>
                <c:pt idx="25">
                  <c:v>0.56200000000000006</c:v>
                </c:pt>
                <c:pt idx="26">
                  <c:v>0.17899999999999999</c:v>
                </c:pt>
                <c:pt idx="28" formatCode="General">
                  <c:v>0.34200000000000003</c:v>
                </c:pt>
                <c:pt idx="29" formatCode="General">
                  <c:v>0.13100000000000001</c:v>
                </c:pt>
                <c:pt idx="30">
                  <c:v>0.39400000000000002</c:v>
                </c:pt>
                <c:pt idx="31">
                  <c:v>1.042</c:v>
                </c:pt>
                <c:pt idx="32">
                  <c:v>0.67500000000000004</c:v>
                </c:pt>
                <c:pt idx="33">
                  <c:v>0.27</c:v>
                </c:pt>
                <c:pt idx="34" formatCode="General">
                  <c:v>0</c:v>
                </c:pt>
                <c:pt idx="35" formatCode="General">
                  <c:v>0.67300000000000004</c:v>
                </c:pt>
                <c:pt idx="36">
                  <c:v>5.3999999999999999E-2</c:v>
                </c:pt>
              </c:numCache>
            </c:numRef>
          </c:yVal>
          <c:smooth val="0"/>
          <c:extLst>
            <c:ext xmlns:c16="http://schemas.microsoft.com/office/drawing/2014/chart" uri="{C3380CC4-5D6E-409C-BE32-E72D297353CC}">
              <c16:uniqueId val="{00000001-7C5B-4EF3-8539-736C12CD6E32}"/>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5902935117207605"/>
              <c:y val="0.9066319015337527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TP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Alkalinity</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all.data!$A$2:$A$771</c:f>
              <c:numCache>
                <c:formatCode>m/d/yyyy</c:formatCode>
                <c:ptCount val="770"/>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numCache>
            </c:numRef>
          </c:xVal>
          <c:yVal>
            <c:numRef>
              <c:f>all.data!$G$2:$G$771</c:f>
              <c:numCache>
                <c:formatCode>0.0</c:formatCode>
                <c:ptCount val="770"/>
                <c:pt idx="0">
                  <c:v>100</c:v>
                </c:pt>
                <c:pt idx="1">
                  <c:v>8</c:v>
                </c:pt>
                <c:pt idx="2">
                  <c:v>160</c:v>
                </c:pt>
                <c:pt idx="3">
                  <c:v>56</c:v>
                </c:pt>
                <c:pt idx="4">
                  <c:v>14</c:v>
                </c:pt>
                <c:pt idx="5">
                  <c:v>82</c:v>
                </c:pt>
                <c:pt idx="6">
                  <c:v>134</c:v>
                </c:pt>
                <c:pt idx="7">
                  <c:v>6</c:v>
                </c:pt>
                <c:pt idx="8">
                  <c:v>152</c:v>
                </c:pt>
                <c:pt idx="9">
                  <c:v>112</c:v>
                </c:pt>
                <c:pt idx="10">
                  <c:v>48</c:v>
                </c:pt>
                <c:pt idx="11">
                  <c:v>126</c:v>
                </c:pt>
                <c:pt idx="12">
                  <c:v>20</c:v>
                </c:pt>
                <c:pt idx="13">
                  <c:v>14</c:v>
                </c:pt>
                <c:pt idx="14">
                  <c:v>44</c:v>
                </c:pt>
                <c:pt idx="15">
                  <c:v>98</c:v>
                </c:pt>
                <c:pt idx="16">
                  <c:v>90</c:v>
                </c:pt>
                <c:pt idx="17">
                  <c:v>154</c:v>
                </c:pt>
                <c:pt idx="18">
                  <c:v>50</c:v>
                </c:pt>
                <c:pt idx="19">
                  <c:v>138</c:v>
                </c:pt>
                <c:pt idx="20">
                  <c:v>138</c:v>
                </c:pt>
                <c:pt idx="21">
                  <c:v>94</c:v>
                </c:pt>
                <c:pt idx="22">
                  <c:v>120</c:v>
                </c:pt>
                <c:pt idx="23">
                  <c:v>36</c:v>
                </c:pt>
                <c:pt idx="24">
                  <c:v>26</c:v>
                </c:pt>
                <c:pt idx="25">
                  <c:v>122</c:v>
                </c:pt>
                <c:pt idx="26">
                  <c:v>122</c:v>
                </c:pt>
                <c:pt idx="27">
                  <c:v>138</c:v>
                </c:pt>
                <c:pt idx="28">
                  <c:v>92</c:v>
                </c:pt>
                <c:pt idx="29">
                  <c:v>90</c:v>
                </c:pt>
                <c:pt idx="30">
                  <c:v>104</c:v>
                </c:pt>
                <c:pt idx="31">
                  <c:v>84</c:v>
                </c:pt>
                <c:pt idx="32">
                  <c:v>116</c:v>
                </c:pt>
                <c:pt idx="33">
                  <c:v>158</c:v>
                </c:pt>
                <c:pt idx="34">
                  <c:v>162</c:v>
                </c:pt>
                <c:pt idx="35">
                  <c:v>14</c:v>
                </c:pt>
                <c:pt idx="36">
                  <c:v>2</c:v>
                </c:pt>
                <c:pt idx="37">
                  <c:v>164</c:v>
                </c:pt>
                <c:pt idx="38">
                  <c:v>146</c:v>
                </c:pt>
                <c:pt idx="39">
                  <c:v>56</c:v>
                </c:pt>
                <c:pt idx="40">
                  <c:v>90</c:v>
                </c:pt>
                <c:pt idx="41">
                  <c:v>116</c:v>
                </c:pt>
                <c:pt idx="42">
                  <c:v>96</c:v>
                </c:pt>
                <c:pt idx="43">
                  <c:v>6</c:v>
                </c:pt>
                <c:pt idx="44">
                  <c:v>150</c:v>
                </c:pt>
                <c:pt idx="45">
                  <c:v>80</c:v>
                </c:pt>
                <c:pt idx="46">
                  <c:v>12</c:v>
                </c:pt>
                <c:pt idx="47">
                  <c:v>4</c:v>
                </c:pt>
                <c:pt idx="48">
                  <c:v>100</c:v>
                </c:pt>
                <c:pt idx="49">
                  <c:v>134</c:v>
                </c:pt>
                <c:pt idx="50">
                  <c:v>120</c:v>
                </c:pt>
                <c:pt idx="51">
                  <c:v>22</c:v>
                </c:pt>
                <c:pt idx="52">
                  <c:v>38</c:v>
                </c:pt>
                <c:pt idx="53">
                  <c:v>114</c:v>
                </c:pt>
                <c:pt idx="54">
                  <c:v>92</c:v>
                </c:pt>
                <c:pt idx="55">
                  <c:v>130</c:v>
                </c:pt>
                <c:pt idx="56">
                  <c:v>110</c:v>
                </c:pt>
                <c:pt idx="57">
                  <c:v>110</c:v>
                </c:pt>
                <c:pt idx="58">
                  <c:v>82</c:v>
                </c:pt>
                <c:pt idx="59">
                  <c:v>132</c:v>
                </c:pt>
                <c:pt idx="60">
                  <c:v>114</c:v>
                </c:pt>
                <c:pt idx="61">
                  <c:v>154</c:v>
                </c:pt>
                <c:pt idx="62">
                  <c:v>170</c:v>
                </c:pt>
                <c:pt idx="63">
                  <c:v>108</c:v>
                </c:pt>
                <c:pt idx="64">
                  <c:v>60</c:v>
                </c:pt>
                <c:pt idx="65">
                  <c:v>132</c:v>
                </c:pt>
                <c:pt idx="66">
                  <c:v>108</c:v>
                </c:pt>
                <c:pt idx="67">
                  <c:v>50</c:v>
                </c:pt>
                <c:pt idx="68">
                  <c:v>174</c:v>
                </c:pt>
                <c:pt idx="69">
                  <c:v>138</c:v>
                </c:pt>
                <c:pt idx="70">
                  <c:v>124</c:v>
                </c:pt>
                <c:pt idx="71">
                  <c:v>42</c:v>
                </c:pt>
                <c:pt idx="72">
                  <c:v>138</c:v>
                </c:pt>
                <c:pt idx="73">
                  <c:v>142</c:v>
                </c:pt>
                <c:pt idx="74">
                  <c:v>126</c:v>
                </c:pt>
                <c:pt idx="75">
                  <c:v>88</c:v>
                </c:pt>
                <c:pt idx="76">
                  <c:v>106</c:v>
                </c:pt>
                <c:pt idx="77">
                  <c:v>74</c:v>
                </c:pt>
                <c:pt idx="78">
                  <c:v>12</c:v>
                </c:pt>
                <c:pt idx="79">
                  <c:v>22</c:v>
                </c:pt>
                <c:pt idx="80">
                  <c:v>32</c:v>
                </c:pt>
                <c:pt idx="81">
                  <c:v>72</c:v>
                </c:pt>
                <c:pt idx="82">
                  <c:v>106</c:v>
                </c:pt>
                <c:pt idx="83">
                  <c:v>64</c:v>
                </c:pt>
                <c:pt idx="84">
                  <c:v>136</c:v>
                </c:pt>
                <c:pt idx="85">
                  <c:v>105</c:v>
                </c:pt>
                <c:pt idx="86">
                  <c:v>85</c:v>
                </c:pt>
                <c:pt idx="87">
                  <c:v>64</c:v>
                </c:pt>
                <c:pt idx="88">
                  <c:v>36</c:v>
                </c:pt>
                <c:pt idx="89">
                  <c:v>156</c:v>
                </c:pt>
                <c:pt idx="90">
                  <c:v>128</c:v>
                </c:pt>
                <c:pt idx="91">
                  <c:v>102</c:v>
                </c:pt>
                <c:pt idx="92">
                  <c:v>84</c:v>
                </c:pt>
                <c:pt idx="93">
                  <c:v>52</c:v>
                </c:pt>
                <c:pt idx="94">
                  <c:v>20</c:v>
                </c:pt>
                <c:pt idx="95">
                  <c:v>122</c:v>
                </c:pt>
                <c:pt idx="96">
                  <c:v>166</c:v>
                </c:pt>
                <c:pt idx="97">
                  <c:v>74</c:v>
                </c:pt>
                <c:pt idx="98">
                  <c:v>86</c:v>
                </c:pt>
                <c:pt idx="99">
                  <c:v>16</c:v>
                </c:pt>
                <c:pt idx="100">
                  <c:v>12</c:v>
                </c:pt>
                <c:pt idx="101">
                  <c:v>20</c:v>
                </c:pt>
                <c:pt idx="102">
                  <c:v>60</c:v>
                </c:pt>
                <c:pt idx="103">
                  <c:v>46</c:v>
                </c:pt>
                <c:pt idx="104">
                  <c:v>152</c:v>
                </c:pt>
                <c:pt idx="105">
                  <c:v>124</c:v>
                </c:pt>
                <c:pt idx="106">
                  <c:v>100</c:v>
                </c:pt>
                <c:pt idx="107">
                  <c:v>76</c:v>
                </c:pt>
                <c:pt idx="108">
                  <c:v>86</c:v>
                </c:pt>
                <c:pt idx="109">
                  <c:v>148</c:v>
                </c:pt>
                <c:pt idx="110">
                  <c:v>138</c:v>
                </c:pt>
                <c:pt idx="111">
                  <c:v>106</c:v>
                </c:pt>
                <c:pt idx="112">
                  <c:v>152</c:v>
                </c:pt>
                <c:pt idx="113">
                  <c:v>58</c:v>
                </c:pt>
                <c:pt idx="114">
                  <c:v>150</c:v>
                </c:pt>
                <c:pt idx="115">
                  <c:v>148</c:v>
                </c:pt>
                <c:pt idx="116">
                  <c:v>148</c:v>
                </c:pt>
                <c:pt idx="117">
                  <c:v>100</c:v>
                </c:pt>
                <c:pt idx="118">
                  <c:v>120</c:v>
                </c:pt>
                <c:pt idx="119">
                  <c:v>108</c:v>
                </c:pt>
                <c:pt idx="120">
                  <c:v>42</c:v>
                </c:pt>
                <c:pt idx="121">
                  <c:v>168</c:v>
                </c:pt>
                <c:pt idx="122">
                  <c:v>110</c:v>
                </c:pt>
                <c:pt idx="123">
                  <c:v>156</c:v>
                </c:pt>
                <c:pt idx="124">
                  <c:v>118</c:v>
                </c:pt>
                <c:pt idx="125">
                  <c:v>12</c:v>
                </c:pt>
                <c:pt idx="126">
                  <c:v>12</c:v>
                </c:pt>
                <c:pt idx="127">
                  <c:v>46</c:v>
                </c:pt>
                <c:pt idx="128">
                  <c:v>90</c:v>
                </c:pt>
                <c:pt idx="129">
                  <c:v>150</c:v>
                </c:pt>
                <c:pt idx="130">
                  <c:v>120</c:v>
                </c:pt>
                <c:pt idx="131">
                  <c:v>164</c:v>
                </c:pt>
                <c:pt idx="132">
                  <c:v>154</c:v>
                </c:pt>
                <c:pt idx="133">
                  <c:v>114</c:v>
                </c:pt>
                <c:pt idx="134">
                  <c:v>156</c:v>
                </c:pt>
                <c:pt idx="135">
                  <c:v>150</c:v>
                </c:pt>
                <c:pt idx="136">
                  <c:v>10</c:v>
                </c:pt>
                <c:pt idx="137">
                  <c:v>94</c:v>
                </c:pt>
                <c:pt idx="138">
                  <c:v>56</c:v>
                </c:pt>
                <c:pt idx="139">
                  <c:v>36</c:v>
                </c:pt>
                <c:pt idx="140">
                  <c:v>80</c:v>
                </c:pt>
                <c:pt idx="141">
                  <c:v>14</c:v>
                </c:pt>
                <c:pt idx="142">
                  <c:v>108</c:v>
                </c:pt>
                <c:pt idx="143">
                  <c:v>94</c:v>
                </c:pt>
                <c:pt idx="144">
                  <c:v>174</c:v>
                </c:pt>
                <c:pt idx="145">
                  <c:v>48</c:v>
                </c:pt>
                <c:pt idx="146">
                  <c:v>118</c:v>
                </c:pt>
                <c:pt idx="147">
                  <c:v>134</c:v>
                </c:pt>
                <c:pt idx="148">
                  <c:v>64</c:v>
                </c:pt>
                <c:pt idx="149">
                  <c:v>6</c:v>
                </c:pt>
                <c:pt idx="150">
                  <c:v>140</c:v>
                </c:pt>
                <c:pt idx="151">
                  <c:v>144</c:v>
                </c:pt>
                <c:pt idx="152">
                  <c:v>140</c:v>
                </c:pt>
                <c:pt idx="153">
                  <c:v>96</c:v>
                </c:pt>
                <c:pt idx="154">
                  <c:v>22</c:v>
                </c:pt>
                <c:pt idx="155">
                  <c:v>60</c:v>
                </c:pt>
                <c:pt idx="156">
                  <c:v>8</c:v>
                </c:pt>
                <c:pt idx="157">
                  <c:v>100</c:v>
                </c:pt>
                <c:pt idx="158">
                  <c:v>126</c:v>
                </c:pt>
                <c:pt idx="159">
                  <c:v>112</c:v>
                </c:pt>
                <c:pt idx="160">
                  <c:v>72</c:v>
                </c:pt>
                <c:pt idx="161">
                  <c:v>42</c:v>
                </c:pt>
                <c:pt idx="162">
                  <c:v>148</c:v>
                </c:pt>
                <c:pt idx="163">
                  <c:v>136</c:v>
                </c:pt>
                <c:pt idx="164">
                  <c:v>88</c:v>
                </c:pt>
                <c:pt idx="165">
                  <c:v>132</c:v>
                </c:pt>
                <c:pt idx="166">
                  <c:v>98</c:v>
                </c:pt>
                <c:pt idx="167">
                  <c:v>144</c:v>
                </c:pt>
                <c:pt idx="168">
                  <c:v>22</c:v>
                </c:pt>
                <c:pt idx="169">
                  <c:v>46</c:v>
                </c:pt>
                <c:pt idx="170">
                  <c:v>72</c:v>
                </c:pt>
                <c:pt idx="171">
                  <c:v>90</c:v>
                </c:pt>
                <c:pt idx="172">
                  <c:v>130</c:v>
                </c:pt>
                <c:pt idx="173">
                  <c:v>62</c:v>
                </c:pt>
                <c:pt idx="174">
                  <c:v>4</c:v>
                </c:pt>
                <c:pt idx="175">
                  <c:v>88</c:v>
                </c:pt>
                <c:pt idx="176">
                  <c:v>150</c:v>
                </c:pt>
                <c:pt idx="177">
                  <c:v>122</c:v>
                </c:pt>
                <c:pt idx="178">
                  <c:v>140</c:v>
                </c:pt>
                <c:pt idx="179">
                  <c:v>52</c:v>
                </c:pt>
                <c:pt idx="180">
                  <c:v>80</c:v>
                </c:pt>
                <c:pt idx="181">
                  <c:v>118</c:v>
                </c:pt>
                <c:pt idx="182">
                  <c:v>166</c:v>
                </c:pt>
                <c:pt idx="183">
                  <c:v>82</c:v>
                </c:pt>
                <c:pt idx="184">
                  <c:v>178</c:v>
                </c:pt>
                <c:pt idx="185">
                  <c:v>104</c:v>
                </c:pt>
                <c:pt idx="186">
                  <c:v>124</c:v>
                </c:pt>
                <c:pt idx="187">
                  <c:v>8</c:v>
                </c:pt>
                <c:pt idx="188">
                  <c:v>164</c:v>
                </c:pt>
                <c:pt idx="189">
                  <c:v>12</c:v>
                </c:pt>
                <c:pt idx="190">
                  <c:v>192</c:v>
                </c:pt>
                <c:pt idx="191">
                  <c:v>120</c:v>
                </c:pt>
                <c:pt idx="192">
                  <c:v>178</c:v>
                </c:pt>
                <c:pt idx="193">
                  <c:v>16</c:v>
                </c:pt>
                <c:pt idx="194">
                  <c:v>152</c:v>
                </c:pt>
                <c:pt idx="195">
                  <c:v>150</c:v>
                </c:pt>
                <c:pt idx="196">
                  <c:v>16</c:v>
                </c:pt>
                <c:pt idx="197">
                  <c:v>66</c:v>
                </c:pt>
                <c:pt idx="198">
                  <c:v>148</c:v>
                </c:pt>
                <c:pt idx="199">
                  <c:v>120</c:v>
                </c:pt>
                <c:pt idx="200">
                  <c:v>168</c:v>
                </c:pt>
                <c:pt idx="201">
                  <c:v>74</c:v>
                </c:pt>
                <c:pt idx="202">
                  <c:v>80</c:v>
                </c:pt>
                <c:pt idx="203">
                  <c:v>172</c:v>
                </c:pt>
                <c:pt idx="204">
                  <c:v>142</c:v>
                </c:pt>
                <c:pt idx="205">
                  <c:v>114</c:v>
                </c:pt>
                <c:pt idx="206">
                  <c:v>132</c:v>
                </c:pt>
                <c:pt idx="207">
                  <c:v>58</c:v>
                </c:pt>
                <c:pt idx="208">
                  <c:v>98</c:v>
                </c:pt>
                <c:pt idx="209">
                  <c:v>8</c:v>
                </c:pt>
                <c:pt idx="210">
                  <c:v>152</c:v>
                </c:pt>
                <c:pt idx="211">
                  <c:v>152</c:v>
                </c:pt>
                <c:pt idx="212">
                  <c:v>150</c:v>
                </c:pt>
                <c:pt idx="213">
                  <c:v>140</c:v>
                </c:pt>
                <c:pt idx="214">
                  <c:v>88</c:v>
                </c:pt>
                <c:pt idx="215">
                  <c:v>10</c:v>
                </c:pt>
                <c:pt idx="216">
                  <c:v>146</c:v>
                </c:pt>
                <c:pt idx="217">
                  <c:v>74</c:v>
                </c:pt>
                <c:pt idx="218">
                  <c:v>144</c:v>
                </c:pt>
                <c:pt idx="219">
                  <c:v>32</c:v>
                </c:pt>
                <c:pt idx="220">
                  <c:v>106</c:v>
                </c:pt>
                <c:pt idx="221">
                  <c:v>152</c:v>
                </c:pt>
                <c:pt idx="222">
                  <c:v>98</c:v>
                </c:pt>
                <c:pt idx="223">
                  <c:v>68</c:v>
                </c:pt>
                <c:pt idx="224">
                  <c:v>44</c:v>
                </c:pt>
                <c:pt idx="225">
                  <c:v>28</c:v>
                </c:pt>
                <c:pt idx="226">
                  <c:v>52</c:v>
                </c:pt>
                <c:pt idx="227">
                  <c:v>8</c:v>
                </c:pt>
                <c:pt idx="228">
                  <c:v>8</c:v>
                </c:pt>
                <c:pt idx="229">
                  <c:v>130</c:v>
                </c:pt>
                <c:pt idx="230">
                  <c:v>116</c:v>
                </c:pt>
                <c:pt idx="231">
                  <c:v>74</c:v>
                </c:pt>
                <c:pt idx="232">
                  <c:v>160</c:v>
                </c:pt>
                <c:pt idx="233">
                  <c:v>30</c:v>
                </c:pt>
                <c:pt idx="234">
                  <c:v>72</c:v>
                </c:pt>
                <c:pt idx="235">
                  <c:v>108</c:v>
                </c:pt>
                <c:pt idx="236">
                  <c:v>132</c:v>
                </c:pt>
                <c:pt idx="237">
                  <c:v>22</c:v>
                </c:pt>
                <c:pt idx="238">
                  <c:v>54</c:v>
                </c:pt>
                <c:pt idx="239">
                  <c:v>68</c:v>
                </c:pt>
                <c:pt idx="240">
                  <c:v>96</c:v>
                </c:pt>
                <c:pt idx="241">
                  <c:v>48</c:v>
                </c:pt>
                <c:pt idx="242">
                  <c:v>38</c:v>
                </c:pt>
                <c:pt idx="243">
                  <c:v>116</c:v>
                </c:pt>
                <c:pt idx="244">
                  <c:v>108</c:v>
                </c:pt>
                <c:pt idx="245">
                  <c:v>142</c:v>
                </c:pt>
                <c:pt idx="246">
                  <c:v>10</c:v>
                </c:pt>
                <c:pt idx="247">
                  <c:v>136</c:v>
                </c:pt>
                <c:pt idx="248">
                  <c:v>116</c:v>
                </c:pt>
                <c:pt idx="249">
                  <c:v>8</c:v>
                </c:pt>
                <c:pt idx="250">
                  <c:v>162</c:v>
                </c:pt>
                <c:pt idx="251">
                  <c:v>112</c:v>
                </c:pt>
                <c:pt idx="252">
                  <c:v>154</c:v>
                </c:pt>
                <c:pt idx="253">
                  <c:v>42</c:v>
                </c:pt>
                <c:pt idx="254">
                  <c:v>76</c:v>
                </c:pt>
                <c:pt idx="255">
                  <c:v>8</c:v>
                </c:pt>
                <c:pt idx="256">
                  <c:v>152</c:v>
                </c:pt>
                <c:pt idx="257">
                  <c:v>114</c:v>
                </c:pt>
                <c:pt idx="258">
                  <c:v>150</c:v>
                </c:pt>
                <c:pt idx="259">
                  <c:v>184</c:v>
                </c:pt>
                <c:pt idx="260">
                  <c:v>118</c:v>
                </c:pt>
                <c:pt idx="261">
                  <c:v>52</c:v>
                </c:pt>
                <c:pt idx="262">
                  <c:v>76</c:v>
                </c:pt>
                <c:pt idx="263">
                  <c:v>14</c:v>
                </c:pt>
                <c:pt idx="264">
                  <c:v>170</c:v>
                </c:pt>
                <c:pt idx="265">
                  <c:v>48</c:v>
                </c:pt>
                <c:pt idx="266">
                  <c:v>160</c:v>
                </c:pt>
                <c:pt idx="267">
                  <c:v>126</c:v>
                </c:pt>
                <c:pt idx="268">
                  <c:v>122</c:v>
                </c:pt>
                <c:pt idx="269">
                  <c:v>48</c:v>
                </c:pt>
                <c:pt idx="270">
                  <c:v>148</c:v>
                </c:pt>
                <c:pt idx="271">
                  <c:v>106</c:v>
                </c:pt>
                <c:pt idx="272">
                  <c:v>160</c:v>
                </c:pt>
                <c:pt idx="273">
                  <c:v>134</c:v>
                </c:pt>
                <c:pt idx="274">
                  <c:v>82</c:v>
                </c:pt>
                <c:pt idx="275">
                  <c:v>6</c:v>
                </c:pt>
                <c:pt idx="276">
                  <c:v>134</c:v>
                </c:pt>
                <c:pt idx="277">
                  <c:v>140</c:v>
                </c:pt>
                <c:pt idx="278">
                  <c:v>32</c:v>
                </c:pt>
                <c:pt idx="279">
                  <c:v>96</c:v>
                </c:pt>
                <c:pt idx="280">
                  <c:v>122</c:v>
                </c:pt>
                <c:pt idx="281">
                  <c:v>34</c:v>
                </c:pt>
                <c:pt idx="282">
                  <c:v>122</c:v>
                </c:pt>
                <c:pt idx="283">
                  <c:v>118</c:v>
                </c:pt>
                <c:pt idx="284">
                  <c:v>126</c:v>
                </c:pt>
                <c:pt idx="285">
                  <c:v>8</c:v>
                </c:pt>
                <c:pt idx="286">
                  <c:v>24</c:v>
                </c:pt>
                <c:pt idx="287">
                  <c:v>56</c:v>
                </c:pt>
                <c:pt idx="288">
                  <c:v>116</c:v>
                </c:pt>
                <c:pt idx="289">
                  <c:v>74</c:v>
                </c:pt>
                <c:pt idx="290">
                  <c:v>152</c:v>
                </c:pt>
                <c:pt idx="291">
                  <c:v>68</c:v>
                </c:pt>
                <c:pt idx="292">
                  <c:v>152</c:v>
                </c:pt>
                <c:pt idx="293">
                  <c:v>58</c:v>
                </c:pt>
                <c:pt idx="294">
                  <c:v>104</c:v>
                </c:pt>
                <c:pt idx="295">
                  <c:v>104</c:v>
                </c:pt>
                <c:pt idx="296">
                  <c:v>62</c:v>
                </c:pt>
                <c:pt idx="297">
                  <c:v>7</c:v>
                </c:pt>
                <c:pt idx="298">
                  <c:v>6</c:v>
                </c:pt>
                <c:pt idx="299">
                  <c:v>120</c:v>
                </c:pt>
                <c:pt idx="300">
                  <c:v>28</c:v>
                </c:pt>
                <c:pt idx="301">
                  <c:v>136</c:v>
                </c:pt>
                <c:pt idx="302">
                  <c:v>142</c:v>
                </c:pt>
                <c:pt idx="303">
                  <c:v>100</c:v>
                </c:pt>
                <c:pt idx="304">
                  <c:v>76</c:v>
                </c:pt>
                <c:pt idx="305">
                  <c:v>44</c:v>
                </c:pt>
                <c:pt idx="306">
                  <c:v>60</c:v>
                </c:pt>
                <c:pt idx="307">
                  <c:v>142</c:v>
                </c:pt>
                <c:pt idx="308">
                  <c:v>28</c:v>
                </c:pt>
                <c:pt idx="309">
                  <c:v>76</c:v>
                </c:pt>
                <c:pt idx="310">
                  <c:v>122</c:v>
                </c:pt>
                <c:pt idx="311">
                  <c:v>136</c:v>
                </c:pt>
                <c:pt idx="312">
                  <c:v>60</c:v>
                </c:pt>
                <c:pt idx="313">
                  <c:v>146</c:v>
                </c:pt>
                <c:pt idx="314">
                  <c:v>58</c:v>
                </c:pt>
                <c:pt idx="315">
                  <c:v>126</c:v>
                </c:pt>
                <c:pt idx="316">
                  <c:v>162</c:v>
                </c:pt>
                <c:pt idx="317">
                  <c:v>104</c:v>
                </c:pt>
                <c:pt idx="318">
                  <c:v>90</c:v>
                </c:pt>
                <c:pt idx="319">
                  <c:v>106</c:v>
                </c:pt>
                <c:pt idx="320">
                  <c:v>18</c:v>
                </c:pt>
                <c:pt idx="321">
                  <c:v>164</c:v>
                </c:pt>
                <c:pt idx="322">
                  <c:v>12</c:v>
                </c:pt>
                <c:pt idx="323">
                  <c:v>174</c:v>
                </c:pt>
                <c:pt idx="324">
                  <c:v>150</c:v>
                </c:pt>
                <c:pt idx="325">
                  <c:v>110</c:v>
                </c:pt>
                <c:pt idx="326">
                  <c:v>50</c:v>
                </c:pt>
                <c:pt idx="327">
                  <c:v>114</c:v>
                </c:pt>
                <c:pt idx="328">
                  <c:v>108</c:v>
                </c:pt>
                <c:pt idx="329">
                  <c:v>118</c:v>
                </c:pt>
                <c:pt idx="330">
                  <c:v>48</c:v>
                </c:pt>
                <c:pt idx="331">
                  <c:v>134</c:v>
                </c:pt>
                <c:pt idx="332">
                  <c:v>40</c:v>
                </c:pt>
                <c:pt idx="333">
                  <c:v>66</c:v>
                </c:pt>
                <c:pt idx="334">
                  <c:v>6</c:v>
                </c:pt>
                <c:pt idx="335">
                  <c:v>144</c:v>
                </c:pt>
                <c:pt idx="336">
                  <c:v>142</c:v>
                </c:pt>
                <c:pt idx="337">
                  <c:v>144</c:v>
                </c:pt>
                <c:pt idx="338">
                  <c:v>104</c:v>
                </c:pt>
                <c:pt idx="339">
                  <c:v>152</c:v>
                </c:pt>
                <c:pt idx="340">
                  <c:v>36</c:v>
                </c:pt>
                <c:pt idx="341">
                  <c:v>94</c:v>
                </c:pt>
                <c:pt idx="342">
                  <c:v>86</c:v>
                </c:pt>
                <c:pt idx="343">
                  <c:v>8</c:v>
                </c:pt>
                <c:pt idx="344">
                  <c:v>128</c:v>
                </c:pt>
                <c:pt idx="345">
                  <c:v>140</c:v>
                </c:pt>
                <c:pt idx="346">
                  <c:v>72</c:v>
                </c:pt>
                <c:pt idx="347">
                  <c:v>68</c:v>
                </c:pt>
                <c:pt idx="348">
                  <c:v>160</c:v>
                </c:pt>
                <c:pt idx="349">
                  <c:v>38</c:v>
                </c:pt>
                <c:pt idx="350">
                  <c:v>36</c:v>
                </c:pt>
                <c:pt idx="351">
                  <c:v>146</c:v>
                </c:pt>
                <c:pt idx="352">
                  <c:v>94</c:v>
                </c:pt>
                <c:pt idx="353">
                  <c:v>116</c:v>
                </c:pt>
                <c:pt idx="354">
                  <c:v>80</c:v>
                </c:pt>
                <c:pt idx="355">
                  <c:v>56</c:v>
                </c:pt>
                <c:pt idx="356">
                  <c:v>50</c:v>
                </c:pt>
                <c:pt idx="357">
                  <c:v>68</c:v>
                </c:pt>
                <c:pt idx="358">
                  <c:v>2</c:v>
                </c:pt>
                <c:pt idx="359">
                  <c:v>120</c:v>
                </c:pt>
                <c:pt idx="360">
                  <c:v>146</c:v>
                </c:pt>
                <c:pt idx="361">
                  <c:v>116</c:v>
                </c:pt>
                <c:pt idx="362">
                  <c:v>52</c:v>
                </c:pt>
                <c:pt idx="363">
                  <c:v>104</c:v>
                </c:pt>
                <c:pt idx="364">
                  <c:v>22</c:v>
                </c:pt>
                <c:pt idx="365">
                  <c:v>136</c:v>
                </c:pt>
                <c:pt idx="366">
                  <c:v>22</c:v>
                </c:pt>
                <c:pt idx="367">
                  <c:v>6</c:v>
                </c:pt>
                <c:pt idx="368">
                  <c:v>16</c:v>
                </c:pt>
                <c:pt idx="369">
                  <c:v>40</c:v>
                </c:pt>
                <c:pt idx="370">
                  <c:v>62</c:v>
                </c:pt>
                <c:pt idx="371">
                  <c:v>110</c:v>
                </c:pt>
                <c:pt idx="372">
                  <c:v>188</c:v>
                </c:pt>
                <c:pt idx="373">
                  <c:v>118</c:v>
                </c:pt>
                <c:pt idx="374">
                  <c:v>96</c:v>
                </c:pt>
                <c:pt idx="375">
                  <c:v>6</c:v>
                </c:pt>
                <c:pt idx="376">
                  <c:v>122</c:v>
                </c:pt>
                <c:pt idx="377">
                  <c:v>126</c:v>
                </c:pt>
                <c:pt idx="378">
                  <c:v>76</c:v>
                </c:pt>
                <c:pt idx="379">
                  <c:v>60</c:v>
                </c:pt>
                <c:pt idx="380">
                  <c:v>42</c:v>
                </c:pt>
                <c:pt idx="381">
                  <c:v>54</c:v>
                </c:pt>
                <c:pt idx="382">
                  <c:v>74</c:v>
                </c:pt>
                <c:pt idx="383">
                  <c:v>124</c:v>
                </c:pt>
                <c:pt idx="384">
                  <c:v>38</c:v>
                </c:pt>
                <c:pt idx="385">
                  <c:v>28</c:v>
                </c:pt>
                <c:pt idx="386">
                  <c:v>10</c:v>
                </c:pt>
                <c:pt idx="387">
                  <c:v>28</c:v>
                </c:pt>
                <c:pt idx="388">
                  <c:v>64</c:v>
                </c:pt>
                <c:pt idx="389">
                  <c:v>168</c:v>
                </c:pt>
                <c:pt idx="390">
                  <c:v>182</c:v>
                </c:pt>
                <c:pt idx="391">
                  <c:v>84</c:v>
                </c:pt>
                <c:pt idx="392">
                  <c:v>132</c:v>
                </c:pt>
                <c:pt idx="393">
                  <c:v>112</c:v>
                </c:pt>
                <c:pt idx="394">
                  <c:v>124</c:v>
                </c:pt>
                <c:pt idx="395">
                  <c:v>36</c:v>
                </c:pt>
                <c:pt idx="396">
                  <c:v>10</c:v>
                </c:pt>
                <c:pt idx="397">
                  <c:v>96</c:v>
                </c:pt>
                <c:pt idx="398">
                  <c:v>140</c:v>
                </c:pt>
                <c:pt idx="399">
                  <c:v>142</c:v>
                </c:pt>
                <c:pt idx="400">
                  <c:v>70</c:v>
                </c:pt>
                <c:pt idx="401">
                  <c:v>130</c:v>
                </c:pt>
                <c:pt idx="402">
                  <c:v>14</c:v>
                </c:pt>
                <c:pt idx="403">
                  <c:v>142</c:v>
                </c:pt>
                <c:pt idx="404">
                  <c:v>90</c:v>
                </c:pt>
                <c:pt idx="405">
                  <c:v>124</c:v>
                </c:pt>
                <c:pt idx="406">
                  <c:v>36</c:v>
                </c:pt>
                <c:pt idx="407">
                  <c:v>62</c:v>
                </c:pt>
                <c:pt idx="408">
                  <c:v>54</c:v>
                </c:pt>
                <c:pt idx="409">
                  <c:v>36</c:v>
                </c:pt>
                <c:pt idx="410">
                  <c:v>48</c:v>
                </c:pt>
                <c:pt idx="411">
                  <c:v>126</c:v>
                </c:pt>
                <c:pt idx="412">
                  <c:v>112</c:v>
                </c:pt>
                <c:pt idx="413">
                  <c:v>74</c:v>
                </c:pt>
                <c:pt idx="414">
                  <c:v>22</c:v>
                </c:pt>
                <c:pt idx="415">
                  <c:v>140</c:v>
                </c:pt>
                <c:pt idx="416">
                  <c:v>126</c:v>
                </c:pt>
                <c:pt idx="417">
                  <c:v>4</c:v>
                </c:pt>
                <c:pt idx="418">
                  <c:v>80</c:v>
                </c:pt>
                <c:pt idx="419">
                  <c:v>120</c:v>
                </c:pt>
                <c:pt idx="420">
                  <c:v>30</c:v>
                </c:pt>
                <c:pt idx="421">
                  <c:v>104</c:v>
                </c:pt>
                <c:pt idx="422">
                  <c:v>54</c:v>
                </c:pt>
                <c:pt idx="423">
                  <c:v>134</c:v>
                </c:pt>
                <c:pt idx="424">
                  <c:v>6</c:v>
                </c:pt>
                <c:pt idx="425">
                  <c:v>198</c:v>
                </c:pt>
                <c:pt idx="426">
                  <c:v>48</c:v>
                </c:pt>
                <c:pt idx="427">
                  <c:v>158</c:v>
                </c:pt>
                <c:pt idx="428">
                  <c:v>30</c:v>
                </c:pt>
                <c:pt idx="429">
                  <c:v>34</c:v>
                </c:pt>
                <c:pt idx="430">
                  <c:v>166</c:v>
                </c:pt>
                <c:pt idx="431">
                  <c:v>126</c:v>
                </c:pt>
                <c:pt idx="432">
                  <c:v>6</c:v>
                </c:pt>
                <c:pt idx="433">
                  <c:v>116</c:v>
                </c:pt>
                <c:pt idx="434">
                  <c:v>72</c:v>
                </c:pt>
                <c:pt idx="435">
                  <c:v>112</c:v>
                </c:pt>
                <c:pt idx="436">
                  <c:v>94</c:v>
                </c:pt>
                <c:pt idx="437">
                  <c:v>144</c:v>
                </c:pt>
                <c:pt idx="438">
                  <c:v>44</c:v>
                </c:pt>
                <c:pt idx="439">
                  <c:v>64</c:v>
                </c:pt>
                <c:pt idx="440">
                  <c:v>94</c:v>
                </c:pt>
                <c:pt idx="441">
                  <c:v>24</c:v>
                </c:pt>
                <c:pt idx="442">
                  <c:v>138</c:v>
                </c:pt>
                <c:pt idx="443">
                  <c:v>18</c:v>
                </c:pt>
                <c:pt idx="444">
                  <c:v>4</c:v>
                </c:pt>
                <c:pt idx="445">
                  <c:v>26</c:v>
                </c:pt>
                <c:pt idx="446">
                  <c:v>66</c:v>
                </c:pt>
                <c:pt idx="447">
                  <c:v>48</c:v>
                </c:pt>
                <c:pt idx="448">
                  <c:v>14</c:v>
                </c:pt>
                <c:pt idx="449">
                  <c:v>200</c:v>
                </c:pt>
                <c:pt idx="450">
                  <c:v>141</c:v>
                </c:pt>
                <c:pt idx="451">
                  <c:v>48</c:v>
                </c:pt>
                <c:pt idx="452">
                  <c:v>5</c:v>
                </c:pt>
                <c:pt idx="453">
                  <c:v>64</c:v>
                </c:pt>
                <c:pt idx="454">
                  <c:v>112</c:v>
                </c:pt>
                <c:pt idx="455">
                  <c:v>132</c:v>
                </c:pt>
                <c:pt idx="456">
                  <c:v>58</c:v>
                </c:pt>
                <c:pt idx="457">
                  <c:v>6</c:v>
                </c:pt>
                <c:pt idx="458">
                  <c:v>148</c:v>
                </c:pt>
                <c:pt idx="459">
                  <c:v>136</c:v>
                </c:pt>
                <c:pt idx="460">
                  <c:v>100</c:v>
                </c:pt>
                <c:pt idx="461">
                  <c:v>134</c:v>
                </c:pt>
                <c:pt idx="462">
                  <c:v>22</c:v>
                </c:pt>
                <c:pt idx="463">
                  <c:v>10</c:v>
                </c:pt>
                <c:pt idx="464">
                  <c:v>6</c:v>
                </c:pt>
                <c:pt idx="465">
                  <c:v>32</c:v>
                </c:pt>
                <c:pt idx="466">
                  <c:v>92</c:v>
                </c:pt>
                <c:pt idx="467">
                  <c:v>82</c:v>
                </c:pt>
                <c:pt idx="468">
                  <c:v>44</c:v>
                </c:pt>
                <c:pt idx="469">
                  <c:v>24</c:v>
                </c:pt>
                <c:pt idx="470" formatCode="General">
                  <c:v>90</c:v>
                </c:pt>
                <c:pt idx="471" formatCode="General">
                  <c:v>120</c:v>
                </c:pt>
                <c:pt idx="472" formatCode="General">
                  <c:v>60</c:v>
                </c:pt>
                <c:pt idx="473" formatCode="General">
                  <c:v>128</c:v>
                </c:pt>
                <c:pt idx="474" formatCode="General">
                  <c:v>44</c:v>
                </c:pt>
                <c:pt idx="475" formatCode="General">
                  <c:v>24</c:v>
                </c:pt>
                <c:pt idx="476" formatCode="General">
                  <c:v>18</c:v>
                </c:pt>
                <c:pt idx="477" formatCode="General">
                  <c:v>2</c:v>
                </c:pt>
                <c:pt idx="478" formatCode="General">
                  <c:v>26</c:v>
                </c:pt>
                <c:pt idx="479" formatCode="General">
                  <c:v>104</c:v>
                </c:pt>
                <c:pt idx="480" formatCode="General">
                  <c:v>38</c:v>
                </c:pt>
                <c:pt idx="481" formatCode="General">
                  <c:v>108</c:v>
                </c:pt>
                <c:pt idx="482" formatCode="General">
                  <c:v>52</c:v>
                </c:pt>
                <c:pt idx="483" formatCode="General">
                  <c:v>104</c:v>
                </c:pt>
                <c:pt idx="484" formatCode="General">
                  <c:v>112</c:v>
                </c:pt>
                <c:pt idx="485" formatCode="General">
                  <c:v>16</c:v>
                </c:pt>
                <c:pt idx="486" formatCode="General">
                  <c:v>98</c:v>
                </c:pt>
                <c:pt idx="487" formatCode="General">
                  <c:v>34</c:v>
                </c:pt>
                <c:pt idx="488" formatCode="General">
                  <c:v>6</c:v>
                </c:pt>
                <c:pt idx="489" formatCode="General">
                  <c:v>28</c:v>
                </c:pt>
                <c:pt idx="490" formatCode="General">
                  <c:v>80</c:v>
                </c:pt>
                <c:pt idx="491" formatCode="General">
                  <c:v>62</c:v>
                </c:pt>
                <c:pt idx="492" formatCode="General">
                  <c:v>8</c:v>
                </c:pt>
                <c:pt idx="493" formatCode="General">
                  <c:v>44</c:v>
                </c:pt>
                <c:pt idx="494" formatCode="General">
                  <c:v>140</c:v>
                </c:pt>
                <c:pt idx="495" formatCode="General">
                  <c:v>160</c:v>
                </c:pt>
                <c:pt idx="496" formatCode="General">
                  <c:v>108</c:v>
                </c:pt>
                <c:pt idx="497" formatCode="General">
                  <c:v>146</c:v>
                </c:pt>
                <c:pt idx="498" formatCode="General">
                  <c:v>154</c:v>
                </c:pt>
                <c:pt idx="499" formatCode="General">
                  <c:v>58</c:v>
                </c:pt>
                <c:pt idx="500" formatCode="General">
                  <c:v>16</c:v>
                </c:pt>
                <c:pt idx="501" formatCode="General">
                  <c:v>44</c:v>
                </c:pt>
                <c:pt idx="502" formatCode="General">
                  <c:v>12</c:v>
                </c:pt>
                <c:pt idx="503" formatCode="General">
                  <c:v>50</c:v>
                </c:pt>
                <c:pt idx="504" formatCode="General">
                  <c:v>122</c:v>
                </c:pt>
                <c:pt idx="505" formatCode="General">
                  <c:v>132</c:v>
                </c:pt>
                <c:pt idx="506" formatCode="General">
                  <c:v>78</c:v>
                </c:pt>
                <c:pt idx="507" formatCode="General">
                  <c:v>30</c:v>
                </c:pt>
                <c:pt idx="508" formatCode="General">
                  <c:v>34</c:v>
                </c:pt>
                <c:pt idx="509" formatCode="General">
                  <c:v>138</c:v>
                </c:pt>
                <c:pt idx="510" formatCode="General">
                  <c:v>42</c:v>
                </c:pt>
                <c:pt idx="511" formatCode="General">
                  <c:v>38</c:v>
                </c:pt>
                <c:pt idx="512" formatCode="General">
                  <c:v>168</c:v>
                </c:pt>
                <c:pt idx="513" formatCode="General">
                  <c:v>108</c:v>
                </c:pt>
                <c:pt idx="514" formatCode="General">
                  <c:v>88</c:v>
                </c:pt>
                <c:pt idx="515" formatCode="General">
                  <c:v>16</c:v>
                </c:pt>
                <c:pt idx="516" formatCode="General">
                  <c:v>18</c:v>
                </c:pt>
                <c:pt idx="517" formatCode="General">
                  <c:v>154</c:v>
                </c:pt>
                <c:pt idx="518" formatCode="General">
                  <c:v>114</c:v>
                </c:pt>
                <c:pt idx="519" formatCode="General">
                  <c:v>158</c:v>
                </c:pt>
                <c:pt idx="520" formatCode="General">
                  <c:v>46</c:v>
                </c:pt>
                <c:pt idx="521" formatCode="General">
                  <c:v>140</c:v>
                </c:pt>
                <c:pt idx="522" formatCode="General">
                  <c:v>20</c:v>
                </c:pt>
                <c:pt idx="523" formatCode="General">
                  <c:v>8</c:v>
                </c:pt>
                <c:pt idx="524" formatCode="General">
                  <c:v>40</c:v>
                </c:pt>
                <c:pt idx="525" formatCode="General">
                  <c:v>4</c:v>
                </c:pt>
                <c:pt idx="526" formatCode="General">
                  <c:v>92</c:v>
                </c:pt>
                <c:pt idx="527" formatCode="General">
                  <c:v>28</c:v>
                </c:pt>
                <c:pt idx="528" formatCode="General">
                  <c:v>64</c:v>
                </c:pt>
                <c:pt idx="529" formatCode="General">
                  <c:v>40</c:v>
                </c:pt>
                <c:pt idx="530" formatCode="General">
                  <c:v>10</c:v>
                </c:pt>
                <c:pt idx="531" formatCode="General">
                  <c:v>12</c:v>
                </c:pt>
                <c:pt idx="532" formatCode="General">
                  <c:v>112</c:v>
                </c:pt>
                <c:pt idx="533" formatCode="General">
                  <c:v>20</c:v>
                </c:pt>
                <c:pt idx="534" formatCode="General">
                  <c:v>90</c:v>
                </c:pt>
                <c:pt idx="535" formatCode="General">
                  <c:v>138</c:v>
                </c:pt>
                <c:pt idx="536" formatCode="General">
                  <c:v>30</c:v>
                </c:pt>
                <c:pt idx="537" formatCode="General">
                  <c:v>26</c:v>
                </c:pt>
                <c:pt idx="538" formatCode="General">
                  <c:v>24</c:v>
                </c:pt>
                <c:pt idx="539" formatCode="General">
                  <c:v>6</c:v>
                </c:pt>
                <c:pt idx="540">
                  <c:v>22</c:v>
                </c:pt>
                <c:pt idx="541">
                  <c:v>130</c:v>
                </c:pt>
                <c:pt idx="542">
                  <c:v>40</c:v>
                </c:pt>
                <c:pt idx="543">
                  <c:v>6</c:v>
                </c:pt>
                <c:pt idx="544">
                  <c:v>30</c:v>
                </c:pt>
                <c:pt idx="545">
                  <c:v>108</c:v>
                </c:pt>
                <c:pt idx="546">
                  <c:v>28</c:v>
                </c:pt>
                <c:pt idx="547">
                  <c:v>12</c:v>
                </c:pt>
                <c:pt idx="548">
                  <c:v>16</c:v>
                </c:pt>
                <c:pt idx="549">
                  <c:v>90</c:v>
                </c:pt>
                <c:pt idx="550">
                  <c:v>74</c:v>
                </c:pt>
                <c:pt idx="551">
                  <c:v>82</c:v>
                </c:pt>
                <c:pt idx="552">
                  <c:v>118</c:v>
                </c:pt>
                <c:pt idx="553">
                  <c:v>8</c:v>
                </c:pt>
                <c:pt idx="554">
                  <c:v>102</c:v>
                </c:pt>
                <c:pt idx="555" formatCode="0">
                  <c:v>32</c:v>
                </c:pt>
                <c:pt idx="556" formatCode="0">
                  <c:v>38</c:v>
                </c:pt>
                <c:pt idx="557" formatCode="0">
                  <c:v>154</c:v>
                </c:pt>
                <c:pt idx="558" formatCode="0">
                  <c:v>106</c:v>
                </c:pt>
                <c:pt idx="559" formatCode="0">
                  <c:v>136</c:v>
                </c:pt>
                <c:pt idx="560" formatCode="0">
                  <c:v>52</c:v>
                </c:pt>
                <c:pt idx="561" formatCode="0">
                  <c:v>90</c:v>
                </c:pt>
                <c:pt idx="562" formatCode="0">
                  <c:v>118</c:v>
                </c:pt>
                <c:pt idx="563" formatCode="0">
                  <c:v>58</c:v>
                </c:pt>
                <c:pt idx="564" formatCode="0">
                  <c:v>130</c:v>
                </c:pt>
                <c:pt idx="565" formatCode="0">
                  <c:v>18</c:v>
                </c:pt>
                <c:pt idx="566" formatCode="0">
                  <c:v>8</c:v>
                </c:pt>
                <c:pt idx="567" formatCode="0">
                  <c:v>50</c:v>
                </c:pt>
                <c:pt idx="568" formatCode="0">
                  <c:v>66</c:v>
                </c:pt>
                <c:pt idx="569" formatCode="0">
                  <c:v>162</c:v>
                </c:pt>
                <c:pt idx="570" formatCode="General">
                  <c:v>40</c:v>
                </c:pt>
                <c:pt idx="571" formatCode="General">
                  <c:v>42</c:v>
                </c:pt>
                <c:pt idx="572" formatCode="General">
                  <c:v>6</c:v>
                </c:pt>
                <c:pt idx="573" formatCode="General">
                  <c:v>38</c:v>
                </c:pt>
                <c:pt idx="574" formatCode="General">
                  <c:v>88</c:v>
                </c:pt>
                <c:pt idx="575" formatCode="General">
                  <c:v>96</c:v>
                </c:pt>
                <c:pt idx="576" formatCode="General">
                  <c:v>40</c:v>
                </c:pt>
                <c:pt idx="577" formatCode="General">
                  <c:v>12</c:v>
                </c:pt>
                <c:pt idx="578" formatCode="General">
                  <c:v>18</c:v>
                </c:pt>
                <c:pt idx="579" formatCode="General">
                  <c:v>152</c:v>
                </c:pt>
                <c:pt idx="580" formatCode="General">
                  <c:v>104</c:v>
                </c:pt>
                <c:pt idx="581" formatCode="General">
                  <c:v>150</c:v>
                </c:pt>
                <c:pt idx="582" formatCode="General">
                  <c:v>150</c:v>
                </c:pt>
                <c:pt idx="583" formatCode="General">
                  <c:v>132</c:v>
                </c:pt>
                <c:pt idx="584" formatCode="General">
                  <c:v>8</c:v>
                </c:pt>
                <c:pt idx="585">
                  <c:v>24</c:v>
                </c:pt>
                <c:pt idx="586">
                  <c:v>110</c:v>
                </c:pt>
                <c:pt idx="587">
                  <c:v>58</c:v>
                </c:pt>
                <c:pt idx="588">
                  <c:v>4</c:v>
                </c:pt>
                <c:pt idx="589">
                  <c:v>6</c:v>
                </c:pt>
                <c:pt idx="590">
                  <c:v>14</c:v>
                </c:pt>
                <c:pt idx="591">
                  <c:v>106</c:v>
                </c:pt>
                <c:pt idx="592">
                  <c:v>114</c:v>
                </c:pt>
                <c:pt idx="593">
                  <c:v>48</c:v>
                </c:pt>
                <c:pt idx="594">
                  <c:v>70</c:v>
                </c:pt>
                <c:pt idx="595">
                  <c:v>6</c:v>
                </c:pt>
                <c:pt idx="596">
                  <c:v>106</c:v>
                </c:pt>
                <c:pt idx="597">
                  <c:v>18</c:v>
                </c:pt>
                <c:pt idx="598">
                  <c:v>4</c:v>
                </c:pt>
                <c:pt idx="599">
                  <c:v>26</c:v>
                </c:pt>
                <c:pt idx="600">
                  <c:v>142</c:v>
                </c:pt>
                <c:pt idx="601" formatCode="General">
                  <c:v>14</c:v>
                </c:pt>
                <c:pt idx="602" formatCode="General">
                  <c:v>12</c:v>
                </c:pt>
                <c:pt idx="603" formatCode="General">
                  <c:v>2</c:v>
                </c:pt>
                <c:pt idx="604" formatCode="General">
                  <c:v>30</c:v>
                </c:pt>
                <c:pt idx="605">
                  <c:v>98</c:v>
                </c:pt>
                <c:pt idx="606">
                  <c:v>128</c:v>
                </c:pt>
                <c:pt idx="607">
                  <c:v>26</c:v>
                </c:pt>
                <c:pt idx="608">
                  <c:v>64</c:v>
                </c:pt>
                <c:pt idx="609">
                  <c:v>8</c:v>
                </c:pt>
                <c:pt idx="610">
                  <c:v>36</c:v>
                </c:pt>
                <c:pt idx="611">
                  <c:v>112</c:v>
                </c:pt>
                <c:pt idx="612">
                  <c:v>40</c:v>
                </c:pt>
                <c:pt idx="613">
                  <c:v>4</c:v>
                </c:pt>
                <c:pt idx="614">
                  <c:v>192</c:v>
                </c:pt>
                <c:pt idx="615">
                  <c:v>100</c:v>
                </c:pt>
                <c:pt idx="616">
                  <c:v>64</c:v>
                </c:pt>
                <c:pt idx="617">
                  <c:v>152</c:v>
                </c:pt>
                <c:pt idx="618">
                  <c:v>108</c:v>
                </c:pt>
                <c:pt idx="619">
                  <c:v>60</c:v>
                </c:pt>
                <c:pt idx="620">
                  <c:v>148</c:v>
                </c:pt>
                <c:pt idx="621">
                  <c:v>144</c:v>
                </c:pt>
                <c:pt idx="622">
                  <c:v>92</c:v>
                </c:pt>
                <c:pt idx="623">
                  <c:v>64</c:v>
                </c:pt>
                <c:pt idx="624">
                  <c:v>116</c:v>
                </c:pt>
                <c:pt idx="625">
                  <c:v>40</c:v>
                </c:pt>
                <c:pt idx="626">
                  <c:v>20</c:v>
                </c:pt>
                <c:pt idx="627">
                  <c:v>144</c:v>
                </c:pt>
                <c:pt idx="628">
                  <c:v>36</c:v>
                </c:pt>
                <c:pt idx="629">
                  <c:v>32</c:v>
                </c:pt>
                <c:pt idx="630" formatCode="General">
                  <c:v>168</c:v>
                </c:pt>
                <c:pt idx="631" formatCode="General">
                  <c:v>52</c:v>
                </c:pt>
                <c:pt idx="632" formatCode="General">
                  <c:v>108</c:v>
                </c:pt>
                <c:pt idx="633" formatCode="General">
                  <c:v>140</c:v>
                </c:pt>
                <c:pt idx="634" formatCode="General">
                  <c:v>48</c:v>
                </c:pt>
                <c:pt idx="635" formatCode="General">
                  <c:v>16</c:v>
                </c:pt>
                <c:pt idx="636" formatCode="General">
                  <c:v>20</c:v>
                </c:pt>
                <c:pt idx="637" formatCode="General">
                  <c:v>8</c:v>
                </c:pt>
                <c:pt idx="638" formatCode="General">
                  <c:v>164</c:v>
                </c:pt>
                <c:pt idx="639" formatCode="General">
                  <c:v>156</c:v>
                </c:pt>
                <c:pt idx="640" formatCode="General">
                  <c:v>116</c:v>
                </c:pt>
                <c:pt idx="641" formatCode="General">
                  <c:v>76</c:v>
                </c:pt>
                <c:pt idx="642" formatCode="General">
                  <c:v>156</c:v>
                </c:pt>
                <c:pt idx="643" formatCode="General">
                  <c:v>44</c:v>
                </c:pt>
                <c:pt idx="644" formatCode="General">
                  <c:v>12</c:v>
                </c:pt>
                <c:pt idx="645" formatCode="General">
                  <c:v>48</c:v>
                </c:pt>
                <c:pt idx="646">
                  <c:v>16</c:v>
                </c:pt>
                <c:pt idx="647">
                  <c:v>68</c:v>
                </c:pt>
                <c:pt idx="648">
                  <c:v>88</c:v>
                </c:pt>
                <c:pt idx="649">
                  <c:v>4</c:v>
                </c:pt>
                <c:pt idx="650">
                  <c:v>4</c:v>
                </c:pt>
                <c:pt idx="651">
                  <c:v>8</c:v>
                </c:pt>
                <c:pt idx="652">
                  <c:v>120</c:v>
                </c:pt>
                <c:pt idx="653">
                  <c:v>8</c:v>
                </c:pt>
                <c:pt idx="654">
                  <c:v>12</c:v>
                </c:pt>
                <c:pt idx="655">
                  <c:v>80</c:v>
                </c:pt>
                <c:pt idx="656">
                  <c:v>132</c:v>
                </c:pt>
                <c:pt idx="657">
                  <c:v>28</c:v>
                </c:pt>
                <c:pt idx="658">
                  <c:v>28</c:v>
                </c:pt>
                <c:pt idx="659">
                  <c:v>24</c:v>
                </c:pt>
                <c:pt idx="660">
                  <c:v>48</c:v>
                </c:pt>
                <c:pt idx="661">
                  <c:v>156</c:v>
                </c:pt>
                <c:pt idx="662">
                  <c:v>124</c:v>
                </c:pt>
                <c:pt idx="663" formatCode="General">
                  <c:v>48</c:v>
                </c:pt>
                <c:pt idx="664" formatCode="General">
                  <c:v>28</c:v>
                </c:pt>
                <c:pt idx="665" formatCode="General">
                  <c:v>24</c:v>
                </c:pt>
                <c:pt idx="666" formatCode="General">
                  <c:v>140</c:v>
                </c:pt>
                <c:pt idx="667" formatCode="General">
                  <c:v>32</c:v>
                </c:pt>
                <c:pt idx="668" formatCode="General">
                  <c:v>76</c:v>
                </c:pt>
                <c:pt idx="669" formatCode="General">
                  <c:v>96</c:v>
                </c:pt>
                <c:pt idx="670" formatCode="General">
                  <c:v>12</c:v>
                </c:pt>
                <c:pt idx="671" formatCode="General">
                  <c:v>16</c:v>
                </c:pt>
                <c:pt idx="672" formatCode="General">
                  <c:v>2</c:v>
                </c:pt>
                <c:pt idx="673" formatCode="General">
                  <c:v>8</c:v>
                </c:pt>
                <c:pt idx="674" formatCode="General">
                  <c:v>4</c:v>
                </c:pt>
                <c:pt idx="675" formatCode="General">
                  <c:v>44</c:v>
                </c:pt>
                <c:pt idx="676" formatCode="General">
                  <c:v>40</c:v>
                </c:pt>
                <c:pt idx="677" formatCode="General">
                  <c:v>100</c:v>
                </c:pt>
                <c:pt idx="678" formatCode="General">
                  <c:v>140</c:v>
                </c:pt>
                <c:pt idx="679" formatCode="General">
                  <c:v>160</c:v>
                </c:pt>
                <c:pt idx="680" formatCode="General">
                  <c:v>48</c:v>
                </c:pt>
                <c:pt idx="681" formatCode="General">
                  <c:v>28</c:v>
                </c:pt>
                <c:pt idx="682" formatCode="General">
                  <c:v>32</c:v>
                </c:pt>
                <c:pt idx="683" formatCode="General">
                  <c:v>112</c:v>
                </c:pt>
                <c:pt idx="684" formatCode="General">
                  <c:v>160</c:v>
                </c:pt>
                <c:pt idx="685" formatCode="General">
                  <c:v>76</c:v>
                </c:pt>
                <c:pt idx="686" formatCode="General">
                  <c:v>168</c:v>
                </c:pt>
                <c:pt idx="687" formatCode="General">
                  <c:v>68</c:v>
                </c:pt>
                <c:pt idx="688" formatCode="General">
                  <c:v>168</c:v>
                </c:pt>
                <c:pt idx="689" formatCode="General">
                  <c:v>160</c:v>
                </c:pt>
                <c:pt idx="690" formatCode="General">
                  <c:v>120</c:v>
                </c:pt>
                <c:pt idx="691" formatCode="General">
                  <c:v>4</c:v>
                </c:pt>
                <c:pt idx="692" formatCode="General">
                  <c:v>12</c:v>
                </c:pt>
                <c:pt idx="693" formatCode="General">
                  <c:v>60</c:v>
                </c:pt>
                <c:pt idx="694" formatCode="General">
                  <c:v>80</c:v>
                </c:pt>
                <c:pt idx="695">
                  <c:v>24</c:v>
                </c:pt>
                <c:pt idx="696">
                  <c:v>4</c:v>
                </c:pt>
                <c:pt idx="697">
                  <c:v>4</c:v>
                </c:pt>
                <c:pt idx="698">
                  <c:v>32</c:v>
                </c:pt>
                <c:pt idx="699">
                  <c:v>8</c:v>
                </c:pt>
                <c:pt idx="700">
                  <c:v>56</c:v>
                </c:pt>
                <c:pt idx="701">
                  <c:v>40</c:v>
                </c:pt>
                <c:pt idx="702">
                  <c:v>36</c:v>
                </c:pt>
                <c:pt idx="703">
                  <c:v>128</c:v>
                </c:pt>
                <c:pt idx="704">
                  <c:v>144</c:v>
                </c:pt>
                <c:pt idx="705">
                  <c:v>148</c:v>
                </c:pt>
                <c:pt idx="706">
                  <c:v>68</c:v>
                </c:pt>
                <c:pt idx="707">
                  <c:v>124</c:v>
                </c:pt>
                <c:pt idx="708">
                  <c:v>56</c:v>
                </c:pt>
                <c:pt idx="709">
                  <c:v>76</c:v>
                </c:pt>
                <c:pt idx="710">
                  <c:v>72</c:v>
                </c:pt>
                <c:pt idx="711">
                  <c:v>128</c:v>
                </c:pt>
                <c:pt idx="712">
                  <c:v>16</c:v>
                </c:pt>
                <c:pt idx="713">
                  <c:v>52</c:v>
                </c:pt>
                <c:pt idx="714">
                  <c:v>68</c:v>
                </c:pt>
                <c:pt idx="715">
                  <c:v>112</c:v>
                </c:pt>
                <c:pt idx="716">
                  <c:v>24</c:v>
                </c:pt>
                <c:pt idx="717">
                  <c:v>124</c:v>
                </c:pt>
                <c:pt idx="718">
                  <c:v>8</c:v>
                </c:pt>
                <c:pt idx="719">
                  <c:v>44</c:v>
                </c:pt>
                <c:pt idx="720">
                  <c:v>20</c:v>
                </c:pt>
                <c:pt idx="721">
                  <c:v>36</c:v>
                </c:pt>
                <c:pt idx="722">
                  <c:v>124</c:v>
                </c:pt>
                <c:pt idx="723">
                  <c:v>4</c:v>
                </c:pt>
                <c:pt idx="724">
                  <c:v>4</c:v>
                </c:pt>
                <c:pt idx="725" formatCode="General">
                  <c:v>20</c:v>
                </c:pt>
                <c:pt idx="726" formatCode="General">
                  <c:v>0</c:v>
                </c:pt>
                <c:pt idx="727" formatCode="General">
                  <c:v>32</c:v>
                </c:pt>
                <c:pt idx="728" formatCode="General">
                  <c:v>32</c:v>
                </c:pt>
                <c:pt idx="729" formatCode="General">
                  <c:v>80</c:v>
                </c:pt>
                <c:pt idx="730" formatCode="General">
                  <c:v>24</c:v>
                </c:pt>
                <c:pt idx="731" formatCode="General">
                  <c:v>64</c:v>
                </c:pt>
                <c:pt idx="732" formatCode="General">
                  <c:v>88</c:v>
                </c:pt>
                <c:pt idx="733" formatCode="General">
                  <c:v>124</c:v>
                </c:pt>
                <c:pt idx="734" formatCode="General">
                  <c:v>28</c:v>
                </c:pt>
                <c:pt idx="735" formatCode="General">
                  <c:v>132</c:v>
                </c:pt>
                <c:pt idx="736" formatCode="General">
                  <c:v>4</c:v>
                </c:pt>
                <c:pt idx="737" formatCode="General">
                  <c:v>4</c:v>
                </c:pt>
                <c:pt idx="738" formatCode="General">
                  <c:v>120</c:v>
                </c:pt>
                <c:pt idx="739" formatCode="General">
                  <c:v>68</c:v>
                </c:pt>
                <c:pt idx="740" formatCode="General">
                  <c:v>84</c:v>
                </c:pt>
                <c:pt idx="741" formatCode="General">
                  <c:v>104</c:v>
                </c:pt>
                <c:pt idx="742" formatCode="General">
                  <c:v>112</c:v>
                </c:pt>
                <c:pt idx="743" formatCode="General">
                  <c:v>12</c:v>
                </c:pt>
                <c:pt idx="744" formatCode="General">
                  <c:v>20</c:v>
                </c:pt>
                <c:pt idx="745" formatCode="General">
                  <c:v>32</c:v>
                </c:pt>
                <c:pt idx="746" formatCode="General">
                  <c:v>116</c:v>
                </c:pt>
                <c:pt idx="747" formatCode="General">
                  <c:v>156</c:v>
                </c:pt>
                <c:pt idx="748" formatCode="General">
                  <c:v>152</c:v>
                </c:pt>
                <c:pt idx="749" formatCode="General">
                  <c:v>60</c:v>
                </c:pt>
                <c:pt idx="750" formatCode="General">
                  <c:v>156</c:v>
                </c:pt>
                <c:pt idx="751" formatCode="General">
                  <c:v>60</c:v>
                </c:pt>
                <c:pt idx="752" formatCode="General">
                  <c:v>160</c:v>
                </c:pt>
                <c:pt idx="753" formatCode="General">
                  <c:v>48</c:v>
                </c:pt>
                <c:pt idx="754">
                  <c:v>36</c:v>
                </c:pt>
                <c:pt idx="755">
                  <c:v>56</c:v>
                </c:pt>
                <c:pt idx="756">
                  <c:v>84</c:v>
                </c:pt>
                <c:pt idx="757">
                  <c:v>40</c:v>
                </c:pt>
                <c:pt idx="758">
                  <c:v>156</c:v>
                </c:pt>
                <c:pt idx="759">
                  <c:v>164</c:v>
                </c:pt>
                <c:pt idx="760">
                  <c:v>148</c:v>
                </c:pt>
                <c:pt idx="761">
                  <c:v>112</c:v>
                </c:pt>
                <c:pt idx="762">
                  <c:v>16</c:v>
                </c:pt>
                <c:pt idx="763">
                  <c:v>16</c:v>
                </c:pt>
                <c:pt idx="764">
                  <c:v>84</c:v>
                </c:pt>
                <c:pt idx="765">
                  <c:v>84</c:v>
                </c:pt>
                <c:pt idx="766">
                  <c:v>4</c:v>
                </c:pt>
                <c:pt idx="767">
                  <c:v>4</c:v>
                </c:pt>
                <c:pt idx="768">
                  <c:v>44</c:v>
                </c:pt>
                <c:pt idx="769">
                  <c:v>148</c:v>
                </c:pt>
              </c:numCache>
            </c:numRef>
          </c:yVal>
          <c:smooth val="0"/>
          <c:extLst>
            <c:ext xmlns:c16="http://schemas.microsoft.com/office/drawing/2014/chart" uri="{C3380CC4-5D6E-409C-BE32-E72D297353CC}">
              <c16:uniqueId val="{00000000-84CF-4A5C-8D6C-7D846E9935EF}"/>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Conductivity</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all.data!$A$2:$A$771</c:f>
              <c:numCache>
                <c:formatCode>m/d/yyyy</c:formatCode>
                <c:ptCount val="770"/>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numCache>
            </c:numRef>
          </c:xVal>
          <c:yVal>
            <c:numRef>
              <c:f>all.data!$H$2:$H$771</c:f>
              <c:numCache>
                <c:formatCode>0.0</c:formatCode>
                <c:ptCount val="770"/>
                <c:pt idx="0">
                  <c:v>352</c:v>
                </c:pt>
                <c:pt idx="1">
                  <c:v>33.1</c:v>
                </c:pt>
                <c:pt idx="2">
                  <c:v>554</c:v>
                </c:pt>
                <c:pt idx="3">
                  <c:v>185.4</c:v>
                </c:pt>
                <c:pt idx="4">
                  <c:v>48.6</c:v>
                </c:pt>
                <c:pt idx="5">
                  <c:v>254.3</c:v>
                </c:pt>
                <c:pt idx="6">
                  <c:v>348</c:v>
                </c:pt>
                <c:pt idx="7">
                  <c:v>30.8</c:v>
                </c:pt>
                <c:pt idx="8">
                  <c:v>347</c:v>
                </c:pt>
                <c:pt idx="9">
                  <c:v>287.10000000000002</c:v>
                </c:pt>
                <c:pt idx="10">
                  <c:v>174.3</c:v>
                </c:pt>
                <c:pt idx="11">
                  <c:v>398</c:v>
                </c:pt>
                <c:pt idx="12">
                  <c:v>55.7</c:v>
                </c:pt>
                <c:pt idx="13">
                  <c:v>42.9</c:v>
                </c:pt>
                <c:pt idx="14">
                  <c:v>124</c:v>
                </c:pt>
                <c:pt idx="15">
                  <c:v>271.60000000000002</c:v>
                </c:pt>
                <c:pt idx="16">
                  <c:v>226.5</c:v>
                </c:pt>
                <c:pt idx="17">
                  <c:v>551</c:v>
                </c:pt>
                <c:pt idx="18">
                  <c:v>137.30000000000001</c:v>
                </c:pt>
                <c:pt idx="19">
                  <c:v>329</c:v>
                </c:pt>
                <c:pt idx="20">
                  <c:v>344</c:v>
                </c:pt>
                <c:pt idx="21">
                  <c:v>256.10000000000002</c:v>
                </c:pt>
                <c:pt idx="22">
                  <c:v>339</c:v>
                </c:pt>
                <c:pt idx="23">
                  <c:v>87.6</c:v>
                </c:pt>
                <c:pt idx="24">
                  <c:v>62.1</c:v>
                </c:pt>
                <c:pt idx="25">
                  <c:v>276.8</c:v>
                </c:pt>
                <c:pt idx="26">
                  <c:v>366</c:v>
                </c:pt>
                <c:pt idx="27">
                  <c:v>461</c:v>
                </c:pt>
                <c:pt idx="28">
                  <c:v>268.3</c:v>
                </c:pt>
                <c:pt idx="29">
                  <c:v>273.2</c:v>
                </c:pt>
                <c:pt idx="30">
                  <c:v>313</c:v>
                </c:pt>
                <c:pt idx="31">
                  <c:v>225.7</c:v>
                </c:pt>
                <c:pt idx="32">
                  <c:v>301</c:v>
                </c:pt>
                <c:pt idx="33">
                  <c:v>424</c:v>
                </c:pt>
                <c:pt idx="34">
                  <c:v>409</c:v>
                </c:pt>
                <c:pt idx="35">
                  <c:v>45.4</c:v>
                </c:pt>
                <c:pt idx="36">
                  <c:v>61</c:v>
                </c:pt>
                <c:pt idx="37">
                  <c:v>463</c:v>
                </c:pt>
                <c:pt idx="38">
                  <c:v>354</c:v>
                </c:pt>
                <c:pt idx="39">
                  <c:v>169.8</c:v>
                </c:pt>
                <c:pt idx="40">
                  <c:v>238.3</c:v>
                </c:pt>
                <c:pt idx="41">
                  <c:v>358</c:v>
                </c:pt>
                <c:pt idx="42">
                  <c:v>284.8</c:v>
                </c:pt>
                <c:pt idx="43">
                  <c:v>33.299999999999997</c:v>
                </c:pt>
                <c:pt idx="44">
                  <c:v>356</c:v>
                </c:pt>
                <c:pt idx="45">
                  <c:v>323.89999999999998</c:v>
                </c:pt>
                <c:pt idx="46">
                  <c:v>46.4</c:v>
                </c:pt>
                <c:pt idx="47">
                  <c:v>118.8</c:v>
                </c:pt>
                <c:pt idx="48">
                  <c:v>259.3</c:v>
                </c:pt>
                <c:pt idx="49">
                  <c:v>348</c:v>
                </c:pt>
                <c:pt idx="50">
                  <c:v>309</c:v>
                </c:pt>
                <c:pt idx="51">
                  <c:v>75.099999999999994</c:v>
                </c:pt>
                <c:pt idx="52">
                  <c:v>113.6</c:v>
                </c:pt>
                <c:pt idx="53">
                  <c:v>446</c:v>
                </c:pt>
                <c:pt idx="54">
                  <c:v>260.89999999999998</c:v>
                </c:pt>
                <c:pt idx="55">
                  <c:v>352</c:v>
                </c:pt>
                <c:pt idx="56">
                  <c:v>272.60000000000002</c:v>
                </c:pt>
                <c:pt idx="57">
                  <c:v>306</c:v>
                </c:pt>
                <c:pt idx="58">
                  <c:v>219</c:v>
                </c:pt>
                <c:pt idx="59">
                  <c:v>382</c:v>
                </c:pt>
                <c:pt idx="60">
                  <c:v>272</c:v>
                </c:pt>
                <c:pt idx="61">
                  <c:v>371</c:v>
                </c:pt>
                <c:pt idx="62">
                  <c:v>381</c:v>
                </c:pt>
                <c:pt idx="63">
                  <c:v>260.3</c:v>
                </c:pt>
                <c:pt idx="64">
                  <c:v>143.6</c:v>
                </c:pt>
                <c:pt idx="65">
                  <c:v>359</c:v>
                </c:pt>
                <c:pt idx="66">
                  <c:v>256.10000000000002</c:v>
                </c:pt>
                <c:pt idx="67">
                  <c:v>131</c:v>
                </c:pt>
                <c:pt idx="68">
                  <c:v>393</c:v>
                </c:pt>
                <c:pt idx="69">
                  <c:v>446</c:v>
                </c:pt>
                <c:pt idx="70">
                  <c:v>389</c:v>
                </c:pt>
                <c:pt idx="71">
                  <c:v>734.8</c:v>
                </c:pt>
                <c:pt idx="72">
                  <c:v>368</c:v>
                </c:pt>
                <c:pt idx="73">
                  <c:v>606</c:v>
                </c:pt>
                <c:pt idx="74">
                  <c:v>533</c:v>
                </c:pt>
                <c:pt idx="75">
                  <c:v>271</c:v>
                </c:pt>
                <c:pt idx="76">
                  <c:v>548</c:v>
                </c:pt>
                <c:pt idx="77">
                  <c:v>254.7</c:v>
                </c:pt>
                <c:pt idx="78">
                  <c:v>43.6</c:v>
                </c:pt>
                <c:pt idx="79">
                  <c:v>67.599999999999994</c:v>
                </c:pt>
                <c:pt idx="80">
                  <c:v>105.5</c:v>
                </c:pt>
                <c:pt idx="81">
                  <c:v>276.2</c:v>
                </c:pt>
                <c:pt idx="82">
                  <c:v>308</c:v>
                </c:pt>
                <c:pt idx="83">
                  <c:v>227.3</c:v>
                </c:pt>
                <c:pt idx="84">
                  <c:v>374</c:v>
                </c:pt>
                <c:pt idx="85">
                  <c:v>299.89999999999998</c:v>
                </c:pt>
                <c:pt idx="86">
                  <c:v>372</c:v>
                </c:pt>
                <c:pt idx="87">
                  <c:v>184.5</c:v>
                </c:pt>
                <c:pt idx="88">
                  <c:v>106.6</c:v>
                </c:pt>
                <c:pt idx="89">
                  <c:v>357</c:v>
                </c:pt>
                <c:pt idx="90">
                  <c:v>444</c:v>
                </c:pt>
                <c:pt idx="91">
                  <c:v>401</c:v>
                </c:pt>
                <c:pt idx="92">
                  <c:v>227.4</c:v>
                </c:pt>
                <c:pt idx="93">
                  <c:v>169.3</c:v>
                </c:pt>
                <c:pt idx="94">
                  <c:v>72.599999999999994</c:v>
                </c:pt>
                <c:pt idx="95">
                  <c:v>259.8</c:v>
                </c:pt>
                <c:pt idx="96">
                  <c:v>384</c:v>
                </c:pt>
                <c:pt idx="97">
                  <c:v>191.8</c:v>
                </c:pt>
                <c:pt idx="98">
                  <c:v>48.2</c:v>
                </c:pt>
                <c:pt idx="99">
                  <c:v>33.4</c:v>
                </c:pt>
                <c:pt idx="100">
                  <c:v>40</c:v>
                </c:pt>
                <c:pt idx="101">
                  <c:v>53.4</c:v>
                </c:pt>
                <c:pt idx="102">
                  <c:v>177.5</c:v>
                </c:pt>
                <c:pt idx="103">
                  <c:v>125.5</c:v>
                </c:pt>
                <c:pt idx="104">
                  <c:v>570</c:v>
                </c:pt>
                <c:pt idx="105">
                  <c:v>330</c:v>
                </c:pt>
                <c:pt idx="106">
                  <c:v>441</c:v>
                </c:pt>
                <c:pt idx="107">
                  <c:v>212</c:v>
                </c:pt>
                <c:pt idx="108">
                  <c:v>224</c:v>
                </c:pt>
                <c:pt idx="109">
                  <c:v>385</c:v>
                </c:pt>
                <c:pt idx="110">
                  <c:v>357</c:v>
                </c:pt>
                <c:pt idx="111">
                  <c:v>263</c:v>
                </c:pt>
                <c:pt idx="112">
                  <c:v>405</c:v>
                </c:pt>
                <c:pt idx="113">
                  <c:v>141.69999999999999</c:v>
                </c:pt>
                <c:pt idx="114">
                  <c:v>525</c:v>
                </c:pt>
                <c:pt idx="115">
                  <c:v>496</c:v>
                </c:pt>
                <c:pt idx="116">
                  <c:v>352</c:v>
                </c:pt>
                <c:pt idx="117">
                  <c:v>256</c:v>
                </c:pt>
                <c:pt idx="118">
                  <c:v>704</c:v>
                </c:pt>
                <c:pt idx="119">
                  <c:v>277</c:v>
                </c:pt>
                <c:pt idx="120">
                  <c:v>107.9</c:v>
                </c:pt>
                <c:pt idx="121">
                  <c:v>425</c:v>
                </c:pt>
                <c:pt idx="122">
                  <c:v>269</c:v>
                </c:pt>
                <c:pt idx="123">
                  <c:v>381</c:v>
                </c:pt>
                <c:pt idx="124">
                  <c:v>283</c:v>
                </c:pt>
                <c:pt idx="125">
                  <c:v>41.6</c:v>
                </c:pt>
                <c:pt idx="126">
                  <c:v>34.4</c:v>
                </c:pt>
                <c:pt idx="127">
                  <c:v>115.9</c:v>
                </c:pt>
                <c:pt idx="128">
                  <c:v>260</c:v>
                </c:pt>
                <c:pt idx="129">
                  <c:v>358</c:v>
                </c:pt>
                <c:pt idx="130">
                  <c:v>286</c:v>
                </c:pt>
                <c:pt idx="131">
                  <c:v>400</c:v>
                </c:pt>
                <c:pt idx="132">
                  <c:v>536</c:v>
                </c:pt>
                <c:pt idx="133">
                  <c:v>371</c:v>
                </c:pt>
                <c:pt idx="134">
                  <c:v>411</c:v>
                </c:pt>
                <c:pt idx="135">
                  <c:v>549</c:v>
                </c:pt>
                <c:pt idx="136">
                  <c:v>40.1</c:v>
                </c:pt>
                <c:pt idx="137">
                  <c:v>283</c:v>
                </c:pt>
                <c:pt idx="138">
                  <c:v>155.6</c:v>
                </c:pt>
                <c:pt idx="139">
                  <c:v>113.7</c:v>
                </c:pt>
                <c:pt idx="140">
                  <c:v>263</c:v>
                </c:pt>
                <c:pt idx="141">
                  <c:v>52.3</c:v>
                </c:pt>
                <c:pt idx="142">
                  <c:v>532</c:v>
                </c:pt>
                <c:pt idx="143">
                  <c:v>249</c:v>
                </c:pt>
                <c:pt idx="144">
                  <c:v>443</c:v>
                </c:pt>
                <c:pt idx="145">
                  <c:v>117.9</c:v>
                </c:pt>
                <c:pt idx="146">
                  <c:v>476</c:v>
                </c:pt>
                <c:pt idx="147">
                  <c:v>448</c:v>
                </c:pt>
                <c:pt idx="148">
                  <c:v>195.9</c:v>
                </c:pt>
                <c:pt idx="149">
                  <c:v>20.2</c:v>
                </c:pt>
                <c:pt idx="150">
                  <c:v>326</c:v>
                </c:pt>
                <c:pt idx="151">
                  <c:v>384</c:v>
                </c:pt>
                <c:pt idx="152">
                  <c:v>356</c:v>
                </c:pt>
                <c:pt idx="153">
                  <c:v>247</c:v>
                </c:pt>
                <c:pt idx="154">
                  <c:v>69.900000000000006</c:v>
                </c:pt>
                <c:pt idx="155">
                  <c:v>188.1</c:v>
                </c:pt>
                <c:pt idx="156">
                  <c:v>28.4</c:v>
                </c:pt>
                <c:pt idx="157">
                  <c:v>247</c:v>
                </c:pt>
                <c:pt idx="158">
                  <c:v>331</c:v>
                </c:pt>
                <c:pt idx="159">
                  <c:v>508</c:v>
                </c:pt>
                <c:pt idx="160">
                  <c:v>200</c:v>
                </c:pt>
                <c:pt idx="161">
                  <c:v>99</c:v>
                </c:pt>
                <c:pt idx="162">
                  <c:v>478</c:v>
                </c:pt>
                <c:pt idx="163">
                  <c:v>319</c:v>
                </c:pt>
                <c:pt idx="164">
                  <c:v>200</c:v>
                </c:pt>
                <c:pt idx="165">
                  <c:v>307</c:v>
                </c:pt>
                <c:pt idx="166">
                  <c:v>224</c:v>
                </c:pt>
                <c:pt idx="167">
                  <c:v>327</c:v>
                </c:pt>
                <c:pt idx="168">
                  <c:v>59.3</c:v>
                </c:pt>
                <c:pt idx="169">
                  <c:v>132.6</c:v>
                </c:pt>
                <c:pt idx="170">
                  <c:v>170.8</c:v>
                </c:pt>
                <c:pt idx="171">
                  <c:v>390</c:v>
                </c:pt>
                <c:pt idx="172">
                  <c:v>315</c:v>
                </c:pt>
                <c:pt idx="173">
                  <c:v>160.4</c:v>
                </c:pt>
                <c:pt idx="174">
                  <c:v>19.5</c:v>
                </c:pt>
                <c:pt idx="175">
                  <c:v>244</c:v>
                </c:pt>
                <c:pt idx="176">
                  <c:v>478</c:v>
                </c:pt>
                <c:pt idx="177">
                  <c:v>250</c:v>
                </c:pt>
                <c:pt idx="178">
                  <c:v>510</c:v>
                </c:pt>
                <c:pt idx="179">
                  <c:v>128</c:v>
                </c:pt>
                <c:pt idx="180">
                  <c:v>214</c:v>
                </c:pt>
                <c:pt idx="181">
                  <c:v>279</c:v>
                </c:pt>
                <c:pt idx="182">
                  <c:v>408</c:v>
                </c:pt>
                <c:pt idx="183">
                  <c:v>218</c:v>
                </c:pt>
                <c:pt idx="184">
                  <c:v>416</c:v>
                </c:pt>
                <c:pt idx="185">
                  <c:v>254</c:v>
                </c:pt>
                <c:pt idx="186">
                  <c:v>593</c:v>
                </c:pt>
                <c:pt idx="187">
                  <c:v>25.5</c:v>
                </c:pt>
                <c:pt idx="188">
                  <c:v>406</c:v>
                </c:pt>
                <c:pt idx="189">
                  <c:v>37.200000000000003</c:v>
                </c:pt>
                <c:pt idx="190">
                  <c:v>468</c:v>
                </c:pt>
                <c:pt idx="191">
                  <c:v>344</c:v>
                </c:pt>
                <c:pt idx="192">
                  <c:v>461</c:v>
                </c:pt>
                <c:pt idx="193">
                  <c:v>49.2</c:v>
                </c:pt>
                <c:pt idx="194">
                  <c:v>488</c:v>
                </c:pt>
                <c:pt idx="195">
                  <c:v>338</c:v>
                </c:pt>
                <c:pt idx="196">
                  <c:v>52.8</c:v>
                </c:pt>
                <c:pt idx="197">
                  <c:v>171</c:v>
                </c:pt>
                <c:pt idx="198">
                  <c:v>583</c:v>
                </c:pt>
                <c:pt idx="199">
                  <c:v>287</c:v>
                </c:pt>
                <c:pt idx="200">
                  <c:v>404</c:v>
                </c:pt>
                <c:pt idx="201">
                  <c:v>182</c:v>
                </c:pt>
                <c:pt idx="202">
                  <c:v>285</c:v>
                </c:pt>
                <c:pt idx="203">
                  <c:v>707</c:v>
                </c:pt>
                <c:pt idx="204">
                  <c:v>508</c:v>
                </c:pt>
                <c:pt idx="205">
                  <c:v>431</c:v>
                </c:pt>
                <c:pt idx="206">
                  <c:v>339</c:v>
                </c:pt>
                <c:pt idx="207">
                  <c:v>160.9</c:v>
                </c:pt>
                <c:pt idx="208">
                  <c:v>842</c:v>
                </c:pt>
                <c:pt idx="209">
                  <c:v>26.8</c:v>
                </c:pt>
                <c:pt idx="210">
                  <c:v>460</c:v>
                </c:pt>
                <c:pt idx="211">
                  <c:v>380</c:v>
                </c:pt>
                <c:pt idx="212">
                  <c:v>508</c:v>
                </c:pt>
                <c:pt idx="213">
                  <c:v>397</c:v>
                </c:pt>
                <c:pt idx="214">
                  <c:v>267</c:v>
                </c:pt>
                <c:pt idx="215">
                  <c:v>35.299999999999997</c:v>
                </c:pt>
                <c:pt idx="216">
                  <c:v>564</c:v>
                </c:pt>
                <c:pt idx="217">
                  <c:v>266</c:v>
                </c:pt>
                <c:pt idx="218">
                  <c:v>655</c:v>
                </c:pt>
                <c:pt idx="219">
                  <c:v>121.8</c:v>
                </c:pt>
                <c:pt idx="220">
                  <c:v>267</c:v>
                </c:pt>
                <c:pt idx="221">
                  <c:v>384</c:v>
                </c:pt>
                <c:pt idx="222">
                  <c:v>436</c:v>
                </c:pt>
                <c:pt idx="223">
                  <c:v>239</c:v>
                </c:pt>
                <c:pt idx="224">
                  <c:v>123.3</c:v>
                </c:pt>
                <c:pt idx="225">
                  <c:v>101.1</c:v>
                </c:pt>
                <c:pt idx="226">
                  <c:v>190.2</c:v>
                </c:pt>
                <c:pt idx="227">
                  <c:v>31.2</c:v>
                </c:pt>
                <c:pt idx="228">
                  <c:v>28.8</c:v>
                </c:pt>
                <c:pt idx="229">
                  <c:v>351</c:v>
                </c:pt>
                <c:pt idx="230">
                  <c:v>322</c:v>
                </c:pt>
                <c:pt idx="231">
                  <c:v>189.8</c:v>
                </c:pt>
                <c:pt idx="232">
                  <c:v>511</c:v>
                </c:pt>
                <c:pt idx="233">
                  <c:v>99.6</c:v>
                </c:pt>
                <c:pt idx="234">
                  <c:v>199.4</c:v>
                </c:pt>
                <c:pt idx="235">
                  <c:v>281</c:v>
                </c:pt>
                <c:pt idx="236">
                  <c:v>435</c:v>
                </c:pt>
                <c:pt idx="237">
                  <c:v>72.099999999999994</c:v>
                </c:pt>
                <c:pt idx="238">
                  <c:v>35.4</c:v>
                </c:pt>
                <c:pt idx="239">
                  <c:v>193.3</c:v>
                </c:pt>
                <c:pt idx="240">
                  <c:v>347</c:v>
                </c:pt>
                <c:pt idx="241">
                  <c:v>151.9</c:v>
                </c:pt>
                <c:pt idx="242">
                  <c:v>103.8</c:v>
                </c:pt>
                <c:pt idx="243">
                  <c:v>444</c:v>
                </c:pt>
                <c:pt idx="244">
                  <c:v>257</c:v>
                </c:pt>
                <c:pt idx="245">
                  <c:v>317</c:v>
                </c:pt>
                <c:pt idx="246">
                  <c:v>42</c:v>
                </c:pt>
                <c:pt idx="247">
                  <c:v>468</c:v>
                </c:pt>
                <c:pt idx="248">
                  <c:v>384</c:v>
                </c:pt>
                <c:pt idx="249">
                  <c:v>31</c:v>
                </c:pt>
                <c:pt idx="250">
                  <c:v>402</c:v>
                </c:pt>
                <c:pt idx="251">
                  <c:v>273</c:v>
                </c:pt>
                <c:pt idx="252">
                  <c:v>350</c:v>
                </c:pt>
                <c:pt idx="253">
                  <c:v>110</c:v>
                </c:pt>
                <c:pt idx="254">
                  <c:v>206</c:v>
                </c:pt>
                <c:pt idx="255">
                  <c:v>27.9</c:v>
                </c:pt>
                <c:pt idx="256">
                  <c:v>490</c:v>
                </c:pt>
                <c:pt idx="257">
                  <c:v>291</c:v>
                </c:pt>
                <c:pt idx="258">
                  <c:v>377</c:v>
                </c:pt>
                <c:pt idx="259">
                  <c:v>436</c:v>
                </c:pt>
                <c:pt idx="260">
                  <c:v>311</c:v>
                </c:pt>
                <c:pt idx="261">
                  <c:v>136.69999999999999</c:v>
                </c:pt>
                <c:pt idx="262">
                  <c:v>251</c:v>
                </c:pt>
                <c:pt idx="263">
                  <c:v>41.7</c:v>
                </c:pt>
                <c:pt idx="264">
                  <c:v>440</c:v>
                </c:pt>
                <c:pt idx="265">
                  <c:v>138.5</c:v>
                </c:pt>
                <c:pt idx="266">
                  <c:v>510</c:v>
                </c:pt>
                <c:pt idx="267">
                  <c:v>308</c:v>
                </c:pt>
                <c:pt idx="268">
                  <c:v>774</c:v>
                </c:pt>
                <c:pt idx="269">
                  <c:v>142</c:v>
                </c:pt>
                <c:pt idx="270">
                  <c:v>333</c:v>
                </c:pt>
                <c:pt idx="271">
                  <c:v>374</c:v>
                </c:pt>
                <c:pt idx="272">
                  <c:v>647</c:v>
                </c:pt>
                <c:pt idx="273">
                  <c:v>372</c:v>
                </c:pt>
                <c:pt idx="274">
                  <c:v>231</c:v>
                </c:pt>
                <c:pt idx="275">
                  <c:v>21.3</c:v>
                </c:pt>
                <c:pt idx="276">
                  <c:v>405</c:v>
                </c:pt>
                <c:pt idx="277">
                  <c:v>358</c:v>
                </c:pt>
                <c:pt idx="278">
                  <c:v>119.1</c:v>
                </c:pt>
                <c:pt idx="279">
                  <c:v>256</c:v>
                </c:pt>
                <c:pt idx="280">
                  <c:v>527</c:v>
                </c:pt>
                <c:pt idx="281">
                  <c:v>106</c:v>
                </c:pt>
                <c:pt idx="282">
                  <c:v>725</c:v>
                </c:pt>
                <c:pt idx="283">
                  <c:v>515</c:v>
                </c:pt>
                <c:pt idx="284">
                  <c:v>613</c:v>
                </c:pt>
                <c:pt idx="285">
                  <c:v>29.2</c:v>
                </c:pt>
                <c:pt idx="286">
                  <c:v>79.5</c:v>
                </c:pt>
                <c:pt idx="287">
                  <c:v>191.6</c:v>
                </c:pt>
                <c:pt idx="288">
                  <c:v>635</c:v>
                </c:pt>
                <c:pt idx="289">
                  <c:v>218</c:v>
                </c:pt>
                <c:pt idx="290">
                  <c:v>357</c:v>
                </c:pt>
                <c:pt idx="291">
                  <c:v>217</c:v>
                </c:pt>
                <c:pt idx="292">
                  <c:v>512</c:v>
                </c:pt>
                <c:pt idx="293">
                  <c:v>175.4</c:v>
                </c:pt>
                <c:pt idx="294">
                  <c:v>275</c:v>
                </c:pt>
                <c:pt idx="295">
                  <c:v>279</c:v>
                </c:pt>
                <c:pt idx="296">
                  <c:v>165.9</c:v>
                </c:pt>
                <c:pt idx="297">
                  <c:v>26.9</c:v>
                </c:pt>
                <c:pt idx="298">
                  <c:v>21.3</c:v>
                </c:pt>
                <c:pt idx="299">
                  <c:v>321</c:v>
                </c:pt>
                <c:pt idx="300">
                  <c:v>87.8</c:v>
                </c:pt>
                <c:pt idx="301">
                  <c:v>444</c:v>
                </c:pt>
                <c:pt idx="302">
                  <c:v>476</c:v>
                </c:pt>
                <c:pt idx="303">
                  <c:v>376</c:v>
                </c:pt>
                <c:pt idx="304">
                  <c:v>199.5</c:v>
                </c:pt>
                <c:pt idx="305">
                  <c:v>116.3</c:v>
                </c:pt>
                <c:pt idx="306">
                  <c:v>173.6</c:v>
                </c:pt>
                <c:pt idx="307">
                  <c:v>477</c:v>
                </c:pt>
                <c:pt idx="308">
                  <c:v>82.5</c:v>
                </c:pt>
                <c:pt idx="309">
                  <c:v>173.7</c:v>
                </c:pt>
                <c:pt idx="310">
                  <c:v>326</c:v>
                </c:pt>
                <c:pt idx="311">
                  <c:v>545</c:v>
                </c:pt>
                <c:pt idx="312">
                  <c:v>146.9</c:v>
                </c:pt>
                <c:pt idx="313">
                  <c:v>284</c:v>
                </c:pt>
                <c:pt idx="314">
                  <c:v>150.80000000000001</c:v>
                </c:pt>
                <c:pt idx="315">
                  <c:v>423</c:v>
                </c:pt>
                <c:pt idx="316">
                  <c:v>391</c:v>
                </c:pt>
                <c:pt idx="317">
                  <c:v>262</c:v>
                </c:pt>
                <c:pt idx="318">
                  <c:v>267</c:v>
                </c:pt>
                <c:pt idx="319">
                  <c:v>303</c:v>
                </c:pt>
                <c:pt idx="320">
                  <c:v>53.4</c:v>
                </c:pt>
                <c:pt idx="321">
                  <c:v>415</c:v>
                </c:pt>
                <c:pt idx="322">
                  <c:v>41.9</c:v>
                </c:pt>
                <c:pt idx="323">
                  <c:v>662</c:v>
                </c:pt>
                <c:pt idx="324">
                  <c:v>243</c:v>
                </c:pt>
                <c:pt idx="325">
                  <c:v>277</c:v>
                </c:pt>
                <c:pt idx="326">
                  <c:v>144.69999999999999</c:v>
                </c:pt>
                <c:pt idx="327">
                  <c:v>597</c:v>
                </c:pt>
                <c:pt idx="328">
                  <c:v>288</c:v>
                </c:pt>
                <c:pt idx="329">
                  <c:v>409</c:v>
                </c:pt>
                <c:pt idx="330">
                  <c:v>142.5</c:v>
                </c:pt>
                <c:pt idx="331">
                  <c:v>390</c:v>
                </c:pt>
                <c:pt idx="332">
                  <c:v>121.5</c:v>
                </c:pt>
                <c:pt idx="333">
                  <c:v>181.2</c:v>
                </c:pt>
                <c:pt idx="334">
                  <c:v>22.1</c:v>
                </c:pt>
                <c:pt idx="335">
                  <c:v>502</c:v>
                </c:pt>
                <c:pt idx="336">
                  <c:v>500</c:v>
                </c:pt>
                <c:pt idx="337">
                  <c:v>593</c:v>
                </c:pt>
                <c:pt idx="338">
                  <c:v>283</c:v>
                </c:pt>
                <c:pt idx="339">
                  <c:v>393</c:v>
                </c:pt>
                <c:pt idx="340">
                  <c:v>130.6</c:v>
                </c:pt>
                <c:pt idx="341">
                  <c:v>526</c:v>
                </c:pt>
                <c:pt idx="342">
                  <c:v>249</c:v>
                </c:pt>
                <c:pt idx="343">
                  <c:v>26.9</c:v>
                </c:pt>
                <c:pt idx="344">
                  <c:v>470</c:v>
                </c:pt>
                <c:pt idx="345">
                  <c:v>339</c:v>
                </c:pt>
                <c:pt idx="346">
                  <c:v>95.7</c:v>
                </c:pt>
                <c:pt idx="347">
                  <c:v>222</c:v>
                </c:pt>
                <c:pt idx="348">
                  <c:v>440</c:v>
                </c:pt>
                <c:pt idx="349">
                  <c:v>106.3</c:v>
                </c:pt>
                <c:pt idx="350">
                  <c:v>106.7</c:v>
                </c:pt>
                <c:pt idx="351">
                  <c:v>365</c:v>
                </c:pt>
                <c:pt idx="352">
                  <c:v>472</c:v>
                </c:pt>
                <c:pt idx="353">
                  <c:v>330</c:v>
                </c:pt>
                <c:pt idx="354">
                  <c:v>357</c:v>
                </c:pt>
                <c:pt idx="355">
                  <c:v>182.3</c:v>
                </c:pt>
                <c:pt idx="356">
                  <c:v>160.6</c:v>
                </c:pt>
                <c:pt idx="357">
                  <c:v>203</c:v>
                </c:pt>
                <c:pt idx="358">
                  <c:v>21.3</c:v>
                </c:pt>
                <c:pt idx="359">
                  <c:v>401</c:v>
                </c:pt>
                <c:pt idx="360">
                  <c:v>486</c:v>
                </c:pt>
                <c:pt idx="361">
                  <c:v>511</c:v>
                </c:pt>
                <c:pt idx="362">
                  <c:v>194.7</c:v>
                </c:pt>
                <c:pt idx="363">
                  <c:v>311</c:v>
                </c:pt>
                <c:pt idx="364">
                  <c:v>92.6</c:v>
                </c:pt>
                <c:pt idx="365">
                  <c:v>526</c:v>
                </c:pt>
                <c:pt idx="366">
                  <c:v>72.8</c:v>
                </c:pt>
                <c:pt idx="367">
                  <c:v>27.8</c:v>
                </c:pt>
                <c:pt idx="368">
                  <c:v>68.099999999999994</c:v>
                </c:pt>
                <c:pt idx="369">
                  <c:v>169</c:v>
                </c:pt>
                <c:pt idx="370">
                  <c:v>189.9</c:v>
                </c:pt>
                <c:pt idx="371">
                  <c:v>291</c:v>
                </c:pt>
                <c:pt idx="372">
                  <c:v>505</c:v>
                </c:pt>
                <c:pt idx="373">
                  <c:v>371</c:v>
                </c:pt>
                <c:pt idx="374">
                  <c:v>265</c:v>
                </c:pt>
                <c:pt idx="375">
                  <c:v>25.2</c:v>
                </c:pt>
                <c:pt idx="376">
                  <c:v>362</c:v>
                </c:pt>
                <c:pt idx="377">
                  <c:v>306</c:v>
                </c:pt>
                <c:pt idx="378">
                  <c:v>263</c:v>
                </c:pt>
                <c:pt idx="379">
                  <c:v>184.2</c:v>
                </c:pt>
                <c:pt idx="380">
                  <c:v>112.5</c:v>
                </c:pt>
                <c:pt idx="381">
                  <c:v>160.4</c:v>
                </c:pt>
                <c:pt idx="382">
                  <c:v>207</c:v>
                </c:pt>
                <c:pt idx="383">
                  <c:v>447</c:v>
                </c:pt>
                <c:pt idx="384">
                  <c:v>105.2</c:v>
                </c:pt>
                <c:pt idx="385">
                  <c:v>72.2</c:v>
                </c:pt>
                <c:pt idx="386">
                  <c:v>32.299999999999997</c:v>
                </c:pt>
                <c:pt idx="387">
                  <c:v>87</c:v>
                </c:pt>
                <c:pt idx="388">
                  <c:v>192.7</c:v>
                </c:pt>
                <c:pt idx="389">
                  <c:v>583</c:v>
                </c:pt>
                <c:pt idx="390">
                  <c:v>501</c:v>
                </c:pt>
                <c:pt idx="391">
                  <c:v>231</c:v>
                </c:pt>
                <c:pt idx="392">
                  <c:v>727</c:v>
                </c:pt>
                <c:pt idx="393">
                  <c:v>288</c:v>
                </c:pt>
                <c:pt idx="394">
                  <c:v>424</c:v>
                </c:pt>
                <c:pt idx="395">
                  <c:v>111</c:v>
                </c:pt>
                <c:pt idx="396">
                  <c:v>36.9</c:v>
                </c:pt>
                <c:pt idx="397">
                  <c:v>276</c:v>
                </c:pt>
                <c:pt idx="398">
                  <c:v>389</c:v>
                </c:pt>
                <c:pt idx="399">
                  <c:v>405</c:v>
                </c:pt>
                <c:pt idx="400">
                  <c:v>218</c:v>
                </c:pt>
                <c:pt idx="401">
                  <c:v>543</c:v>
                </c:pt>
                <c:pt idx="402">
                  <c:v>353</c:v>
                </c:pt>
                <c:pt idx="403">
                  <c:v>375</c:v>
                </c:pt>
                <c:pt idx="404">
                  <c:v>246</c:v>
                </c:pt>
                <c:pt idx="405">
                  <c:v>303</c:v>
                </c:pt>
                <c:pt idx="406">
                  <c:v>101.1</c:v>
                </c:pt>
                <c:pt idx="407">
                  <c:v>154.69999999999999</c:v>
                </c:pt>
                <c:pt idx="408">
                  <c:v>150.19999999999999</c:v>
                </c:pt>
                <c:pt idx="409">
                  <c:v>94.5</c:v>
                </c:pt>
                <c:pt idx="410">
                  <c:v>140.1</c:v>
                </c:pt>
                <c:pt idx="411">
                  <c:v>355</c:v>
                </c:pt>
                <c:pt idx="412">
                  <c:v>305</c:v>
                </c:pt>
                <c:pt idx="413">
                  <c:v>199.6</c:v>
                </c:pt>
                <c:pt idx="414">
                  <c:v>61.1</c:v>
                </c:pt>
                <c:pt idx="415">
                  <c:v>337</c:v>
                </c:pt>
                <c:pt idx="416">
                  <c:v>406</c:v>
                </c:pt>
                <c:pt idx="417">
                  <c:v>20</c:v>
                </c:pt>
                <c:pt idx="418">
                  <c:v>241.2</c:v>
                </c:pt>
                <c:pt idx="419">
                  <c:v>326</c:v>
                </c:pt>
                <c:pt idx="420">
                  <c:v>92.2</c:v>
                </c:pt>
                <c:pt idx="421">
                  <c:v>232.8</c:v>
                </c:pt>
                <c:pt idx="422">
                  <c:v>151.9</c:v>
                </c:pt>
                <c:pt idx="423">
                  <c:v>418</c:v>
                </c:pt>
                <c:pt idx="424">
                  <c:v>26</c:v>
                </c:pt>
                <c:pt idx="425">
                  <c:v>657</c:v>
                </c:pt>
                <c:pt idx="426">
                  <c:v>150</c:v>
                </c:pt>
                <c:pt idx="427">
                  <c:v>558</c:v>
                </c:pt>
                <c:pt idx="428">
                  <c:v>80.900000000000006</c:v>
                </c:pt>
                <c:pt idx="429">
                  <c:v>126.7</c:v>
                </c:pt>
                <c:pt idx="430">
                  <c:v>473</c:v>
                </c:pt>
                <c:pt idx="431">
                  <c:v>442</c:v>
                </c:pt>
                <c:pt idx="432">
                  <c:v>24.2</c:v>
                </c:pt>
                <c:pt idx="433">
                  <c:v>333</c:v>
                </c:pt>
                <c:pt idx="434">
                  <c:v>211.5</c:v>
                </c:pt>
                <c:pt idx="435">
                  <c:v>304</c:v>
                </c:pt>
                <c:pt idx="436">
                  <c:v>283.60000000000002</c:v>
                </c:pt>
                <c:pt idx="437">
                  <c:v>351</c:v>
                </c:pt>
                <c:pt idx="438">
                  <c:v>133.9</c:v>
                </c:pt>
                <c:pt idx="439">
                  <c:v>178.5</c:v>
                </c:pt>
                <c:pt idx="440">
                  <c:v>358</c:v>
                </c:pt>
                <c:pt idx="441">
                  <c:v>88.2</c:v>
                </c:pt>
                <c:pt idx="442">
                  <c:v>485</c:v>
                </c:pt>
                <c:pt idx="443">
                  <c:v>64.5</c:v>
                </c:pt>
                <c:pt idx="444">
                  <c:v>18.399999999999999</c:v>
                </c:pt>
                <c:pt idx="445">
                  <c:v>86.5</c:v>
                </c:pt>
                <c:pt idx="446">
                  <c:v>208.5</c:v>
                </c:pt>
                <c:pt idx="447">
                  <c:v>142.5</c:v>
                </c:pt>
                <c:pt idx="448">
                  <c:v>53.8</c:v>
                </c:pt>
                <c:pt idx="449">
                  <c:v>518</c:v>
                </c:pt>
                <c:pt idx="450">
                  <c:v>446</c:v>
                </c:pt>
                <c:pt idx="451">
                  <c:v>125.2</c:v>
                </c:pt>
                <c:pt idx="452">
                  <c:v>19.100000000000001</c:v>
                </c:pt>
                <c:pt idx="453">
                  <c:v>175.5</c:v>
                </c:pt>
                <c:pt idx="454">
                  <c:v>269.60000000000002</c:v>
                </c:pt>
                <c:pt idx="455">
                  <c:v>304</c:v>
                </c:pt>
                <c:pt idx="456">
                  <c:v>154.4</c:v>
                </c:pt>
                <c:pt idx="457">
                  <c:v>24.7</c:v>
                </c:pt>
                <c:pt idx="458">
                  <c:v>433</c:v>
                </c:pt>
                <c:pt idx="459">
                  <c:v>530</c:v>
                </c:pt>
                <c:pt idx="460">
                  <c:v>266.5</c:v>
                </c:pt>
                <c:pt idx="461">
                  <c:v>357</c:v>
                </c:pt>
                <c:pt idx="462">
                  <c:v>88.8</c:v>
                </c:pt>
                <c:pt idx="463">
                  <c:v>32.1</c:v>
                </c:pt>
                <c:pt idx="464">
                  <c:v>21.8</c:v>
                </c:pt>
                <c:pt idx="465">
                  <c:v>119.1</c:v>
                </c:pt>
                <c:pt idx="466">
                  <c:v>471</c:v>
                </c:pt>
                <c:pt idx="467">
                  <c:v>243</c:v>
                </c:pt>
                <c:pt idx="468">
                  <c:v>124.1</c:v>
                </c:pt>
                <c:pt idx="469">
                  <c:v>64.2</c:v>
                </c:pt>
                <c:pt idx="470" formatCode="General">
                  <c:v>249.1</c:v>
                </c:pt>
                <c:pt idx="471" formatCode="General">
                  <c:v>333</c:v>
                </c:pt>
                <c:pt idx="472" formatCode="General">
                  <c:v>248.2</c:v>
                </c:pt>
                <c:pt idx="473" formatCode="General">
                  <c:v>387</c:v>
                </c:pt>
                <c:pt idx="474" formatCode="General">
                  <c:v>164.1</c:v>
                </c:pt>
                <c:pt idx="475" formatCode="General">
                  <c:v>81.5</c:v>
                </c:pt>
                <c:pt idx="476" formatCode="General">
                  <c:v>71.3</c:v>
                </c:pt>
                <c:pt idx="477" formatCode="General">
                  <c:v>19</c:v>
                </c:pt>
                <c:pt idx="478" formatCode="General">
                  <c:v>106.2</c:v>
                </c:pt>
                <c:pt idx="479" formatCode="General">
                  <c:v>296</c:v>
                </c:pt>
                <c:pt idx="480" formatCode="General">
                  <c:v>113.9</c:v>
                </c:pt>
                <c:pt idx="481" formatCode="General">
                  <c:v>589</c:v>
                </c:pt>
                <c:pt idx="482" formatCode="General">
                  <c:v>156.19999999999999</c:v>
                </c:pt>
                <c:pt idx="483" formatCode="General">
                  <c:v>269.2</c:v>
                </c:pt>
                <c:pt idx="484" formatCode="General">
                  <c:v>306</c:v>
                </c:pt>
                <c:pt idx="485" formatCode="General">
                  <c:v>51.3</c:v>
                </c:pt>
                <c:pt idx="486" formatCode="General">
                  <c:v>244.3</c:v>
                </c:pt>
                <c:pt idx="487" formatCode="General">
                  <c:v>60.4</c:v>
                </c:pt>
                <c:pt idx="488" formatCode="General">
                  <c:v>18.100000000000001</c:v>
                </c:pt>
                <c:pt idx="489" formatCode="General">
                  <c:v>81.599999999999994</c:v>
                </c:pt>
                <c:pt idx="490" formatCode="General">
                  <c:v>238.9</c:v>
                </c:pt>
                <c:pt idx="491" formatCode="General">
                  <c:v>152.1</c:v>
                </c:pt>
                <c:pt idx="492" formatCode="General">
                  <c:v>24.1</c:v>
                </c:pt>
                <c:pt idx="493" formatCode="General">
                  <c:v>101.5</c:v>
                </c:pt>
                <c:pt idx="494" formatCode="General">
                  <c:v>420</c:v>
                </c:pt>
                <c:pt idx="495" formatCode="General">
                  <c:v>409</c:v>
                </c:pt>
                <c:pt idx="496" formatCode="General">
                  <c:v>279.60000000000002</c:v>
                </c:pt>
                <c:pt idx="497" formatCode="General">
                  <c:v>371</c:v>
                </c:pt>
                <c:pt idx="498" formatCode="General">
                  <c:v>383</c:v>
                </c:pt>
                <c:pt idx="499" formatCode="General">
                  <c:v>144.6</c:v>
                </c:pt>
                <c:pt idx="500" formatCode="General">
                  <c:v>41.6</c:v>
                </c:pt>
                <c:pt idx="501" formatCode="General">
                  <c:v>112.8</c:v>
                </c:pt>
                <c:pt idx="502" formatCode="General">
                  <c:v>32</c:v>
                </c:pt>
                <c:pt idx="503" formatCode="General">
                  <c:v>139.1</c:v>
                </c:pt>
                <c:pt idx="504" formatCode="General">
                  <c:v>668</c:v>
                </c:pt>
                <c:pt idx="505" formatCode="General">
                  <c:v>334</c:v>
                </c:pt>
                <c:pt idx="506" formatCode="General">
                  <c:v>182.8</c:v>
                </c:pt>
                <c:pt idx="507" formatCode="General">
                  <c:v>76.599999999999994</c:v>
                </c:pt>
                <c:pt idx="508" formatCode="General">
                  <c:v>91.7</c:v>
                </c:pt>
                <c:pt idx="509" formatCode="General">
                  <c:v>457</c:v>
                </c:pt>
                <c:pt idx="510" formatCode="General">
                  <c:v>109.3</c:v>
                </c:pt>
                <c:pt idx="511" formatCode="General">
                  <c:v>99.3</c:v>
                </c:pt>
                <c:pt idx="512" formatCode="General">
                  <c:v>391</c:v>
                </c:pt>
                <c:pt idx="513" formatCode="General">
                  <c:v>451</c:v>
                </c:pt>
                <c:pt idx="514" formatCode="General">
                  <c:v>242.2</c:v>
                </c:pt>
                <c:pt idx="515" formatCode="General">
                  <c:v>46.4</c:v>
                </c:pt>
                <c:pt idx="516" formatCode="General">
                  <c:v>55.4</c:v>
                </c:pt>
                <c:pt idx="517" formatCode="General">
                  <c:v>431</c:v>
                </c:pt>
                <c:pt idx="518" formatCode="General">
                  <c:v>283.2</c:v>
                </c:pt>
                <c:pt idx="519" formatCode="General">
                  <c:v>374</c:v>
                </c:pt>
                <c:pt idx="520" formatCode="General">
                  <c:v>126</c:v>
                </c:pt>
                <c:pt idx="521" formatCode="General">
                  <c:v>476</c:v>
                </c:pt>
                <c:pt idx="522" formatCode="General">
                  <c:v>30.3</c:v>
                </c:pt>
                <c:pt idx="523" formatCode="General">
                  <c:v>20.2</c:v>
                </c:pt>
                <c:pt idx="524" formatCode="General">
                  <c:v>134.6</c:v>
                </c:pt>
                <c:pt idx="525">
                  <c:v>17.7</c:v>
                </c:pt>
                <c:pt idx="526">
                  <c:v>263.39999999999998</c:v>
                </c:pt>
                <c:pt idx="527">
                  <c:v>96.6</c:v>
                </c:pt>
                <c:pt idx="528">
                  <c:v>234.2</c:v>
                </c:pt>
                <c:pt idx="529">
                  <c:v>143.69999999999999</c:v>
                </c:pt>
                <c:pt idx="530">
                  <c:v>30.5</c:v>
                </c:pt>
                <c:pt idx="531">
                  <c:v>41.3</c:v>
                </c:pt>
                <c:pt idx="532">
                  <c:v>347</c:v>
                </c:pt>
                <c:pt idx="533">
                  <c:v>59.9</c:v>
                </c:pt>
                <c:pt idx="534">
                  <c:v>213.9</c:v>
                </c:pt>
                <c:pt idx="535">
                  <c:v>335</c:v>
                </c:pt>
                <c:pt idx="536">
                  <c:v>94.4</c:v>
                </c:pt>
                <c:pt idx="537">
                  <c:v>68.7</c:v>
                </c:pt>
                <c:pt idx="538">
                  <c:v>68.2</c:v>
                </c:pt>
                <c:pt idx="539">
                  <c:v>26.5</c:v>
                </c:pt>
                <c:pt idx="540">
                  <c:v>60.1</c:v>
                </c:pt>
                <c:pt idx="541">
                  <c:v>349</c:v>
                </c:pt>
                <c:pt idx="542">
                  <c:v>110.4</c:v>
                </c:pt>
                <c:pt idx="543">
                  <c:v>20</c:v>
                </c:pt>
                <c:pt idx="544">
                  <c:v>102.5</c:v>
                </c:pt>
                <c:pt idx="545">
                  <c:v>302</c:v>
                </c:pt>
                <c:pt idx="546">
                  <c:v>81.3</c:v>
                </c:pt>
                <c:pt idx="547">
                  <c:v>37.5</c:v>
                </c:pt>
                <c:pt idx="548">
                  <c:v>51.9</c:v>
                </c:pt>
                <c:pt idx="549">
                  <c:v>251.1</c:v>
                </c:pt>
                <c:pt idx="550">
                  <c:v>185.1</c:v>
                </c:pt>
                <c:pt idx="551">
                  <c:v>219.5</c:v>
                </c:pt>
                <c:pt idx="552">
                  <c:v>300</c:v>
                </c:pt>
                <c:pt idx="553">
                  <c:v>30.1</c:v>
                </c:pt>
                <c:pt idx="554">
                  <c:v>373</c:v>
                </c:pt>
                <c:pt idx="555">
                  <c:v>91.1</c:v>
                </c:pt>
                <c:pt idx="556">
                  <c:v>116.8</c:v>
                </c:pt>
                <c:pt idx="557">
                  <c:v>429</c:v>
                </c:pt>
                <c:pt idx="558">
                  <c:v>289.60000000000002</c:v>
                </c:pt>
                <c:pt idx="559">
                  <c:v>366</c:v>
                </c:pt>
                <c:pt idx="560">
                  <c:v>141.1</c:v>
                </c:pt>
                <c:pt idx="561">
                  <c:v>683</c:v>
                </c:pt>
                <c:pt idx="562">
                  <c:v>320</c:v>
                </c:pt>
                <c:pt idx="563">
                  <c:v>146.9</c:v>
                </c:pt>
                <c:pt idx="564">
                  <c:v>447</c:v>
                </c:pt>
                <c:pt idx="565">
                  <c:v>50.4</c:v>
                </c:pt>
                <c:pt idx="566">
                  <c:v>33.4</c:v>
                </c:pt>
                <c:pt idx="567">
                  <c:v>147.80000000000001</c:v>
                </c:pt>
                <c:pt idx="568">
                  <c:v>173.5</c:v>
                </c:pt>
                <c:pt idx="569">
                  <c:v>387</c:v>
                </c:pt>
                <c:pt idx="570" formatCode="General">
                  <c:v>123.8</c:v>
                </c:pt>
                <c:pt idx="571" formatCode="General">
                  <c:v>138.9</c:v>
                </c:pt>
                <c:pt idx="572" formatCode="General">
                  <c:v>27.5</c:v>
                </c:pt>
                <c:pt idx="573" formatCode="General">
                  <c:v>148.4</c:v>
                </c:pt>
                <c:pt idx="574" formatCode="General">
                  <c:v>255.7</c:v>
                </c:pt>
                <c:pt idx="575" formatCode="General">
                  <c:v>419</c:v>
                </c:pt>
                <c:pt idx="576" formatCode="General">
                  <c:v>127.7</c:v>
                </c:pt>
                <c:pt idx="577" formatCode="General">
                  <c:v>57.5</c:v>
                </c:pt>
                <c:pt idx="578" formatCode="General">
                  <c:v>66.8</c:v>
                </c:pt>
                <c:pt idx="579" formatCode="General">
                  <c:v>420</c:v>
                </c:pt>
                <c:pt idx="580" formatCode="General">
                  <c:v>286.3</c:v>
                </c:pt>
                <c:pt idx="581" formatCode="General">
                  <c:v>382</c:v>
                </c:pt>
                <c:pt idx="582" formatCode="General">
                  <c:v>395</c:v>
                </c:pt>
                <c:pt idx="583" formatCode="General">
                  <c:v>532</c:v>
                </c:pt>
                <c:pt idx="584" formatCode="General">
                  <c:v>38.6</c:v>
                </c:pt>
                <c:pt idx="585">
                  <c:v>83.2</c:v>
                </c:pt>
                <c:pt idx="586">
                  <c:v>307</c:v>
                </c:pt>
                <c:pt idx="587">
                  <c:v>201.2</c:v>
                </c:pt>
                <c:pt idx="588">
                  <c:v>29.7</c:v>
                </c:pt>
                <c:pt idx="589">
                  <c:v>38.4</c:v>
                </c:pt>
                <c:pt idx="590">
                  <c:v>57.2</c:v>
                </c:pt>
                <c:pt idx="591">
                  <c:v>305</c:v>
                </c:pt>
                <c:pt idx="592">
                  <c:v>319</c:v>
                </c:pt>
                <c:pt idx="593">
                  <c:v>158.30000000000001</c:v>
                </c:pt>
                <c:pt idx="594">
                  <c:v>252.2</c:v>
                </c:pt>
                <c:pt idx="595">
                  <c:v>23.7</c:v>
                </c:pt>
                <c:pt idx="596">
                  <c:v>454</c:v>
                </c:pt>
                <c:pt idx="597">
                  <c:v>62</c:v>
                </c:pt>
                <c:pt idx="598">
                  <c:v>16.8</c:v>
                </c:pt>
                <c:pt idx="599">
                  <c:v>94.6</c:v>
                </c:pt>
                <c:pt idx="600">
                  <c:v>369</c:v>
                </c:pt>
                <c:pt idx="601" formatCode="General">
                  <c:v>34.4</c:v>
                </c:pt>
                <c:pt idx="602" formatCode="General">
                  <c:v>34.4</c:v>
                </c:pt>
                <c:pt idx="603" formatCode="General">
                  <c:v>0.9</c:v>
                </c:pt>
                <c:pt idx="604" formatCode="General">
                  <c:v>77.599999999999994</c:v>
                </c:pt>
                <c:pt idx="605">
                  <c:v>250</c:v>
                </c:pt>
                <c:pt idx="606">
                  <c:v>329</c:v>
                </c:pt>
                <c:pt idx="607">
                  <c:v>69.599999999999994</c:v>
                </c:pt>
                <c:pt idx="608">
                  <c:v>166.7</c:v>
                </c:pt>
                <c:pt idx="609">
                  <c:v>17.2</c:v>
                </c:pt>
                <c:pt idx="610">
                  <c:v>92.4</c:v>
                </c:pt>
                <c:pt idx="611">
                  <c:v>356</c:v>
                </c:pt>
                <c:pt idx="612">
                  <c:v>103.7</c:v>
                </c:pt>
                <c:pt idx="613">
                  <c:v>26.4</c:v>
                </c:pt>
                <c:pt idx="614">
                  <c:v>364</c:v>
                </c:pt>
                <c:pt idx="615">
                  <c:v>342</c:v>
                </c:pt>
                <c:pt idx="616">
                  <c:v>145.5</c:v>
                </c:pt>
                <c:pt idx="617">
                  <c:v>374</c:v>
                </c:pt>
                <c:pt idx="618">
                  <c:v>273</c:v>
                </c:pt>
                <c:pt idx="619">
                  <c:v>145.9</c:v>
                </c:pt>
                <c:pt idx="620">
                  <c:v>369</c:v>
                </c:pt>
                <c:pt idx="621">
                  <c:v>362</c:v>
                </c:pt>
                <c:pt idx="622">
                  <c:v>235.3</c:v>
                </c:pt>
                <c:pt idx="623">
                  <c:v>142.6</c:v>
                </c:pt>
                <c:pt idx="624">
                  <c:v>447</c:v>
                </c:pt>
                <c:pt idx="625">
                  <c:v>134.69999999999999</c:v>
                </c:pt>
                <c:pt idx="626">
                  <c:v>53.4</c:v>
                </c:pt>
                <c:pt idx="627">
                  <c:v>453</c:v>
                </c:pt>
                <c:pt idx="628">
                  <c:v>85.3</c:v>
                </c:pt>
                <c:pt idx="629">
                  <c:v>91.7</c:v>
                </c:pt>
                <c:pt idx="630">
                  <c:v>440</c:v>
                </c:pt>
                <c:pt idx="631">
                  <c:v>121</c:v>
                </c:pt>
                <c:pt idx="632">
                  <c:v>578</c:v>
                </c:pt>
                <c:pt idx="633">
                  <c:v>341</c:v>
                </c:pt>
                <c:pt idx="634">
                  <c:v>117.9</c:v>
                </c:pt>
                <c:pt idx="635">
                  <c:v>48.1</c:v>
                </c:pt>
                <c:pt idx="636">
                  <c:v>57.2</c:v>
                </c:pt>
                <c:pt idx="637">
                  <c:v>23.6</c:v>
                </c:pt>
                <c:pt idx="638">
                  <c:v>394</c:v>
                </c:pt>
                <c:pt idx="639">
                  <c:v>396</c:v>
                </c:pt>
                <c:pt idx="640">
                  <c:v>287.39999999999998</c:v>
                </c:pt>
                <c:pt idx="641">
                  <c:v>525</c:v>
                </c:pt>
                <c:pt idx="642">
                  <c:v>241.8</c:v>
                </c:pt>
                <c:pt idx="643">
                  <c:v>120.7</c:v>
                </c:pt>
                <c:pt idx="644">
                  <c:v>35.4</c:v>
                </c:pt>
                <c:pt idx="645">
                  <c:v>129.6</c:v>
                </c:pt>
                <c:pt idx="646">
                  <c:v>61.7</c:v>
                </c:pt>
                <c:pt idx="647">
                  <c:v>169.3</c:v>
                </c:pt>
                <c:pt idx="648">
                  <c:v>296</c:v>
                </c:pt>
                <c:pt idx="649">
                  <c:v>15.8</c:v>
                </c:pt>
                <c:pt idx="650">
                  <c:v>15.8</c:v>
                </c:pt>
                <c:pt idx="651">
                  <c:v>22.8</c:v>
                </c:pt>
                <c:pt idx="652">
                  <c:v>337</c:v>
                </c:pt>
                <c:pt idx="653">
                  <c:v>29.3</c:v>
                </c:pt>
                <c:pt idx="654">
                  <c:v>33.6</c:v>
                </c:pt>
                <c:pt idx="655">
                  <c:v>240.8</c:v>
                </c:pt>
                <c:pt idx="656">
                  <c:v>333</c:v>
                </c:pt>
                <c:pt idx="657">
                  <c:v>112.4</c:v>
                </c:pt>
                <c:pt idx="658">
                  <c:v>83.4</c:v>
                </c:pt>
                <c:pt idx="659">
                  <c:v>67</c:v>
                </c:pt>
                <c:pt idx="660">
                  <c:v>134.5</c:v>
                </c:pt>
                <c:pt idx="661">
                  <c:v>144.5</c:v>
                </c:pt>
                <c:pt idx="662">
                  <c:v>646</c:v>
                </c:pt>
                <c:pt idx="663" formatCode="General">
                  <c:v>151.30000000000001</c:v>
                </c:pt>
                <c:pt idx="664" formatCode="General">
                  <c:v>103.1</c:v>
                </c:pt>
                <c:pt idx="665" formatCode="General">
                  <c:v>75.599999999999994</c:v>
                </c:pt>
                <c:pt idx="666" formatCode="General">
                  <c:v>438</c:v>
                </c:pt>
                <c:pt idx="667" formatCode="General">
                  <c:v>95.4</c:v>
                </c:pt>
                <c:pt idx="668" formatCode="General">
                  <c:v>217.8</c:v>
                </c:pt>
                <c:pt idx="669" formatCode="General">
                  <c:v>348</c:v>
                </c:pt>
                <c:pt idx="670" formatCode="General">
                  <c:v>41.8</c:v>
                </c:pt>
                <c:pt idx="671" formatCode="General">
                  <c:v>52.8</c:v>
                </c:pt>
                <c:pt idx="672" formatCode="General">
                  <c:v>0.6</c:v>
                </c:pt>
                <c:pt idx="673" formatCode="General">
                  <c:v>23.5</c:v>
                </c:pt>
                <c:pt idx="674" formatCode="General">
                  <c:v>36.299999999999997</c:v>
                </c:pt>
                <c:pt idx="675" formatCode="General">
                  <c:v>126.2</c:v>
                </c:pt>
                <c:pt idx="676" formatCode="General">
                  <c:v>126.4</c:v>
                </c:pt>
                <c:pt idx="677" formatCode="General">
                  <c:v>336</c:v>
                </c:pt>
                <c:pt idx="678" formatCode="General">
                  <c:v>451</c:v>
                </c:pt>
                <c:pt idx="679" formatCode="General">
                  <c:v>420</c:v>
                </c:pt>
                <c:pt idx="680" formatCode="General">
                  <c:v>154.6</c:v>
                </c:pt>
                <c:pt idx="681" formatCode="General">
                  <c:v>82.3</c:v>
                </c:pt>
                <c:pt idx="682" formatCode="General">
                  <c:v>85.2</c:v>
                </c:pt>
                <c:pt idx="683" formatCode="General">
                  <c:v>302</c:v>
                </c:pt>
                <c:pt idx="684" formatCode="General">
                  <c:v>406</c:v>
                </c:pt>
                <c:pt idx="685" formatCode="General">
                  <c:v>187</c:v>
                </c:pt>
                <c:pt idx="686" formatCode="General">
                  <c:v>427</c:v>
                </c:pt>
                <c:pt idx="687" formatCode="General">
                  <c:v>181.3</c:v>
                </c:pt>
                <c:pt idx="688" formatCode="General">
                  <c:v>432</c:v>
                </c:pt>
                <c:pt idx="689" formatCode="General">
                  <c:v>751</c:v>
                </c:pt>
                <c:pt idx="690" formatCode="General">
                  <c:v>437</c:v>
                </c:pt>
                <c:pt idx="691" formatCode="General">
                  <c:v>28.6</c:v>
                </c:pt>
                <c:pt idx="692" formatCode="General">
                  <c:v>42.8</c:v>
                </c:pt>
                <c:pt idx="693" formatCode="General">
                  <c:v>167</c:v>
                </c:pt>
                <c:pt idx="694" formatCode="General">
                  <c:v>261.5</c:v>
                </c:pt>
                <c:pt idx="695">
                  <c:v>88.7</c:v>
                </c:pt>
                <c:pt idx="696">
                  <c:v>32.4</c:v>
                </c:pt>
                <c:pt idx="697">
                  <c:v>47.5</c:v>
                </c:pt>
                <c:pt idx="698">
                  <c:v>107.4</c:v>
                </c:pt>
                <c:pt idx="699">
                  <c:v>63.3</c:v>
                </c:pt>
                <c:pt idx="700">
                  <c:v>235.4</c:v>
                </c:pt>
                <c:pt idx="701">
                  <c:v>172.8</c:v>
                </c:pt>
                <c:pt idx="702">
                  <c:v>181.8</c:v>
                </c:pt>
                <c:pt idx="703">
                  <c:v>658</c:v>
                </c:pt>
                <c:pt idx="704">
                  <c:v>516</c:v>
                </c:pt>
                <c:pt idx="705">
                  <c:v>534</c:v>
                </c:pt>
                <c:pt idx="706">
                  <c:v>263.8</c:v>
                </c:pt>
                <c:pt idx="707">
                  <c:v>437</c:v>
                </c:pt>
                <c:pt idx="708">
                  <c:v>224.8</c:v>
                </c:pt>
                <c:pt idx="709">
                  <c:v>327</c:v>
                </c:pt>
                <c:pt idx="710">
                  <c:v>238.5</c:v>
                </c:pt>
                <c:pt idx="711">
                  <c:v>368</c:v>
                </c:pt>
                <c:pt idx="712">
                  <c:v>65.400000000000006</c:v>
                </c:pt>
                <c:pt idx="713">
                  <c:v>169.5</c:v>
                </c:pt>
                <c:pt idx="714">
                  <c:v>258.39999999999998</c:v>
                </c:pt>
                <c:pt idx="715">
                  <c:v>362</c:v>
                </c:pt>
                <c:pt idx="716">
                  <c:v>75.2</c:v>
                </c:pt>
                <c:pt idx="717">
                  <c:v>369</c:v>
                </c:pt>
                <c:pt idx="718">
                  <c:v>33.5</c:v>
                </c:pt>
                <c:pt idx="719">
                  <c:v>134.6</c:v>
                </c:pt>
                <c:pt idx="720">
                  <c:v>104.5</c:v>
                </c:pt>
                <c:pt idx="721">
                  <c:v>100.3</c:v>
                </c:pt>
                <c:pt idx="722">
                  <c:v>591</c:v>
                </c:pt>
                <c:pt idx="723">
                  <c:v>19.100000000000001</c:v>
                </c:pt>
                <c:pt idx="724">
                  <c:v>29.7</c:v>
                </c:pt>
                <c:pt idx="725">
                  <c:v>56.7</c:v>
                </c:pt>
                <c:pt idx="726">
                  <c:v>0.8</c:v>
                </c:pt>
                <c:pt idx="727">
                  <c:v>95</c:v>
                </c:pt>
                <c:pt idx="728">
                  <c:v>95.5</c:v>
                </c:pt>
                <c:pt idx="729">
                  <c:v>225.3</c:v>
                </c:pt>
                <c:pt idx="730">
                  <c:v>90.9</c:v>
                </c:pt>
                <c:pt idx="731">
                  <c:v>175.6</c:v>
                </c:pt>
                <c:pt idx="732">
                  <c:v>284.89999999999998</c:v>
                </c:pt>
                <c:pt idx="733">
                  <c:v>361</c:v>
                </c:pt>
                <c:pt idx="734">
                  <c:v>78.099999999999994</c:v>
                </c:pt>
                <c:pt idx="735">
                  <c:v>437</c:v>
                </c:pt>
                <c:pt idx="736">
                  <c:v>18.600000000000001</c:v>
                </c:pt>
                <c:pt idx="737">
                  <c:v>26.2</c:v>
                </c:pt>
                <c:pt idx="738">
                  <c:v>308</c:v>
                </c:pt>
                <c:pt idx="739" formatCode="General">
                  <c:v>164.2</c:v>
                </c:pt>
                <c:pt idx="740" formatCode="General">
                  <c:v>270.3</c:v>
                </c:pt>
                <c:pt idx="741" formatCode="General">
                  <c:v>282.39999999999998</c:v>
                </c:pt>
                <c:pt idx="742" formatCode="General">
                  <c:v>456</c:v>
                </c:pt>
                <c:pt idx="743" formatCode="General">
                  <c:v>236.2</c:v>
                </c:pt>
                <c:pt idx="744" formatCode="General">
                  <c:v>373</c:v>
                </c:pt>
                <c:pt idx="745" formatCode="General">
                  <c:v>368</c:v>
                </c:pt>
                <c:pt idx="746" formatCode="General">
                  <c:v>282.89999999999998</c:v>
                </c:pt>
                <c:pt idx="747" formatCode="General">
                  <c:v>379</c:v>
                </c:pt>
                <c:pt idx="748" formatCode="General">
                  <c:v>509</c:v>
                </c:pt>
                <c:pt idx="749" formatCode="General">
                  <c:v>142.6</c:v>
                </c:pt>
                <c:pt idx="750" formatCode="General">
                  <c:v>403</c:v>
                </c:pt>
                <c:pt idx="751" formatCode="General">
                  <c:v>138.5</c:v>
                </c:pt>
                <c:pt idx="752" formatCode="General">
                  <c:v>398</c:v>
                </c:pt>
                <c:pt idx="753" formatCode="General">
                  <c:v>134</c:v>
                </c:pt>
                <c:pt idx="754">
                  <c:v>132.5</c:v>
                </c:pt>
                <c:pt idx="755">
                  <c:v>144.9</c:v>
                </c:pt>
                <c:pt idx="756">
                  <c:v>249.9</c:v>
                </c:pt>
                <c:pt idx="757">
                  <c:v>134.5</c:v>
                </c:pt>
                <c:pt idx="758">
                  <c:v>398</c:v>
                </c:pt>
                <c:pt idx="759">
                  <c:v>422</c:v>
                </c:pt>
                <c:pt idx="760">
                  <c:v>531</c:v>
                </c:pt>
                <c:pt idx="761">
                  <c:v>310</c:v>
                </c:pt>
                <c:pt idx="762">
                  <c:v>37</c:v>
                </c:pt>
                <c:pt idx="763">
                  <c:v>44.3</c:v>
                </c:pt>
                <c:pt idx="764">
                  <c:v>454</c:v>
                </c:pt>
                <c:pt idx="765">
                  <c:v>270.10000000000002</c:v>
                </c:pt>
                <c:pt idx="766">
                  <c:v>30.4</c:v>
                </c:pt>
                <c:pt idx="767">
                  <c:v>18.899999999999999</c:v>
                </c:pt>
                <c:pt idx="768">
                  <c:v>126.2</c:v>
                </c:pt>
                <c:pt idx="769">
                  <c:v>483</c:v>
                </c:pt>
              </c:numCache>
            </c:numRef>
          </c:yVal>
          <c:smooth val="0"/>
          <c:extLst>
            <c:ext xmlns:c16="http://schemas.microsoft.com/office/drawing/2014/chart" uri="{C3380CC4-5D6E-409C-BE32-E72D297353CC}">
              <c16:uniqueId val="{00000000-9CB2-459E-8DAB-C34D27E45961}"/>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TSS</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all.data!$A$2:$A$771</c:f>
              <c:numCache>
                <c:formatCode>m/d/yyyy</c:formatCode>
                <c:ptCount val="770"/>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numCache>
            </c:numRef>
          </c:xVal>
          <c:yVal>
            <c:numRef>
              <c:f>all.data!$M$2:$M$771</c:f>
              <c:numCache>
                <c:formatCode>0.0</c:formatCode>
                <c:ptCount val="770"/>
                <c:pt idx="0">
                  <c:v>1.5</c:v>
                </c:pt>
                <c:pt idx="1">
                  <c:v>0.6</c:v>
                </c:pt>
                <c:pt idx="2">
                  <c:v>0.4</c:v>
                </c:pt>
                <c:pt idx="3">
                  <c:v>5</c:v>
                </c:pt>
                <c:pt idx="4">
                  <c:v>0.6</c:v>
                </c:pt>
                <c:pt idx="5">
                  <c:v>0.4</c:v>
                </c:pt>
                <c:pt idx="6">
                  <c:v>1</c:v>
                </c:pt>
                <c:pt idx="7">
                  <c:v>0.5</c:v>
                </c:pt>
                <c:pt idx="8">
                  <c:v>2.1</c:v>
                </c:pt>
                <c:pt idx="9">
                  <c:v>3.3</c:v>
                </c:pt>
                <c:pt idx="10">
                  <c:v>7.7</c:v>
                </c:pt>
                <c:pt idx="11">
                  <c:v>0.1</c:v>
                </c:pt>
                <c:pt idx="12">
                  <c:v>0.8</c:v>
                </c:pt>
                <c:pt idx="13">
                  <c:v>1</c:v>
                </c:pt>
                <c:pt idx="14">
                  <c:v>15.6</c:v>
                </c:pt>
                <c:pt idx="15">
                  <c:v>12.6</c:v>
                </c:pt>
                <c:pt idx="16">
                  <c:v>0.8</c:v>
                </c:pt>
                <c:pt idx="18">
                  <c:v>7.8</c:v>
                </c:pt>
                <c:pt idx="19">
                  <c:v>2.7</c:v>
                </c:pt>
                <c:pt idx="20">
                  <c:v>0.9</c:v>
                </c:pt>
                <c:pt idx="21">
                  <c:v>0.9</c:v>
                </c:pt>
                <c:pt idx="22">
                  <c:v>1.2</c:v>
                </c:pt>
                <c:pt idx="23">
                  <c:v>0.3</c:v>
                </c:pt>
                <c:pt idx="24">
                  <c:v>0.7</c:v>
                </c:pt>
                <c:pt idx="25">
                  <c:v>8.3000000000000007</c:v>
                </c:pt>
                <c:pt idx="26">
                  <c:v>3</c:v>
                </c:pt>
                <c:pt idx="27">
                  <c:v>1.1000000000000001</c:v>
                </c:pt>
                <c:pt idx="28">
                  <c:v>12.8</c:v>
                </c:pt>
                <c:pt idx="29">
                  <c:v>0.9</c:v>
                </c:pt>
                <c:pt idx="30">
                  <c:v>5.3</c:v>
                </c:pt>
                <c:pt idx="31">
                  <c:v>3.4</c:v>
                </c:pt>
                <c:pt idx="32">
                  <c:v>0.2</c:v>
                </c:pt>
                <c:pt idx="33">
                  <c:v>0.5</c:v>
                </c:pt>
                <c:pt idx="34">
                  <c:v>0.6</c:v>
                </c:pt>
                <c:pt idx="35">
                  <c:v>1</c:v>
                </c:pt>
                <c:pt idx="36">
                  <c:v>0.7</c:v>
                </c:pt>
                <c:pt idx="37">
                  <c:v>1</c:v>
                </c:pt>
                <c:pt idx="38">
                  <c:v>2</c:v>
                </c:pt>
                <c:pt idx="39">
                  <c:v>1.5</c:v>
                </c:pt>
                <c:pt idx="40">
                  <c:v>0.3</c:v>
                </c:pt>
                <c:pt idx="41">
                  <c:v>1.2</c:v>
                </c:pt>
                <c:pt idx="42">
                  <c:v>0.8</c:v>
                </c:pt>
                <c:pt idx="43">
                  <c:v>0.7</c:v>
                </c:pt>
                <c:pt idx="44">
                  <c:v>1.3</c:v>
                </c:pt>
                <c:pt idx="45">
                  <c:v>2.1</c:v>
                </c:pt>
                <c:pt idx="46">
                  <c:v>0.4</c:v>
                </c:pt>
                <c:pt idx="47">
                  <c:v>0.7</c:v>
                </c:pt>
                <c:pt idx="48">
                  <c:v>0</c:v>
                </c:pt>
                <c:pt idx="49">
                  <c:v>0.8</c:v>
                </c:pt>
                <c:pt idx="50">
                  <c:v>3.9</c:v>
                </c:pt>
                <c:pt idx="51">
                  <c:v>2.6</c:v>
                </c:pt>
                <c:pt idx="52">
                  <c:v>4.2</c:v>
                </c:pt>
                <c:pt idx="53">
                  <c:v>3</c:v>
                </c:pt>
                <c:pt idx="54">
                  <c:v>0</c:v>
                </c:pt>
                <c:pt idx="55">
                  <c:v>0</c:v>
                </c:pt>
                <c:pt idx="56">
                  <c:v>1.6</c:v>
                </c:pt>
                <c:pt idx="57">
                  <c:v>1.1000000000000001</c:v>
                </c:pt>
                <c:pt idx="58">
                  <c:v>3.7</c:v>
                </c:pt>
                <c:pt idx="59">
                  <c:v>1.7</c:v>
                </c:pt>
                <c:pt idx="60">
                  <c:v>0.1</c:v>
                </c:pt>
                <c:pt idx="61">
                  <c:v>0.5</c:v>
                </c:pt>
                <c:pt idx="62">
                  <c:v>1.9</c:v>
                </c:pt>
                <c:pt idx="63">
                  <c:v>0</c:v>
                </c:pt>
                <c:pt idx="64">
                  <c:v>1.4</c:v>
                </c:pt>
                <c:pt idx="65">
                  <c:v>3.1</c:v>
                </c:pt>
                <c:pt idx="66">
                  <c:v>3.1</c:v>
                </c:pt>
                <c:pt idx="67">
                  <c:v>2.1</c:v>
                </c:pt>
                <c:pt idx="68">
                  <c:v>2.2999999999999998</c:v>
                </c:pt>
                <c:pt idx="69">
                  <c:v>0.3</c:v>
                </c:pt>
                <c:pt idx="70">
                  <c:v>1</c:v>
                </c:pt>
                <c:pt idx="71">
                  <c:v>0.4</c:v>
                </c:pt>
                <c:pt idx="72">
                  <c:v>1.4</c:v>
                </c:pt>
                <c:pt idx="73">
                  <c:v>1.1000000000000001</c:v>
                </c:pt>
                <c:pt idx="74">
                  <c:v>1.3</c:v>
                </c:pt>
                <c:pt idx="75">
                  <c:v>2.1</c:v>
                </c:pt>
                <c:pt idx="76">
                  <c:v>1.3</c:v>
                </c:pt>
                <c:pt idx="77">
                  <c:v>1</c:v>
                </c:pt>
                <c:pt idx="78">
                  <c:v>0.7</c:v>
                </c:pt>
                <c:pt idx="79">
                  <c:v>0.3</c:v>
                </c:pt>
                <c:pt idx="80">
                  <c:v>0</c:v>
                </c:pt>
                <c:pt idx="81">
                  <c:v>0.1</c:v>
                </c:pt>
                <c:pt idx="82">
                  <c:v>0</c:v>
                </c:pt>
                <c:pt idx="83">
                  <c:v>0.1</c:v>
                </c:pt>
                <c:pt idx="84">
                  <c:v>0.5</c:v>
                </c:pt>
                <c:pt idx="85">
                  <c:v>0.2</c:v>
                </c:pt>
                <c:pt idx="86">
                  <c:v>0.7</c:v>
                </c:pt>
                <c:pt idx="87">
                  <c:v>0.3</c:v>
                </c:pt>
                <c:pt idx="88">
                  <c:v>0.8</c:v>
                </c:pt>
                <c:pt idx="89">
                  <c:v>1.9</c:v>
                </c:pt>
                <c:pt idx="90">
                  <c:v>6.5</c:v>
                </c:pt>
                <c:pt idx="91">
                  <c:v>2.1</c:v>
                </c:pt>
                <c:pt idx="92">
                  <c:v>0.9</c:v>
                </c:pt>
                <c:pt idx="93">
                  <c:v>2.2999999999999998</c:v>
                </c:pt>
                <c:pt idx="94">
                  <c:v>4.0999999999999996</c:v>
                </c:pt>
                <c:pt idx="95">
                  <c:v>0.1</c:v>
                </c:pt>
                <c:pt idx="96">
                  <c:v>0.1</c:v>
                </c:pt>
                <c:pt idx="97">
                  <c:v>0.7</c:v>
                </c:pt>
                <c:pt idx="98">
                  <c:v>1.7</c:v>
                </c:pt>
                <c:pt idx="99">
                  <c:v>0.5</c:v>
                </c:pt>
                <c:pt idx="100">
                  <c:v>1.6</c:v>
                </c:pt>
                <c:pt idx="101">
                  <c:v>3</c:v>
                </c:pt>
                <c:pt idx="102">
                  <c:v>9.1</c:v>
                </c:pt>
                <c:pt idx="103">
                  <c:v>1.7</c:v>
                </c:pt>
                <c:pt idx="104">
                  <c:v>2.8</c:v>
                </c:pt>
                <c:pt idx="105">
                  <c:v>1.9</c:v>
                </c:pt>
                <c:pt idx="106">
                  <c:v>3.8</c:v>
                </c:pt>
                <c:pt idx="107">
                  <c:v>1.4</c:v>
                </c:pt>
                <c:pt idx="108">
                  <c:v>3.7</c:v>
                </c:pt>
                <c:pt idx="109">
                  <c:v>2.1</c:v>
                </c:pt>
                <c:pt idx="110">
                  <c:v>3.3</c:v>
                </c:pt>
                <c:pt idx="111">
                  <c:v>0.6</c:v>
                </c:pt>
                <c:pt idx="112">
                  <c:v>9.5</c:v>
                </c:pt>
                <c:pt idx="113">
                  <c:v>1.4</c:v>
                </c:pt>
                <c:pt idx="114">
                  <c:v>1.6</c:v>
                </c:pt>
                <c:pt idx="115">
                  <c:v>1.8</c:v>
                </c:pt>
                <c:pt idx="116">
                  <c:v>1.9</c:v>
                </c:pt>
                <c:pt idx="117">
                  <c:v>3.4</c:v>
                </c:pt>
                <c:pt idx="118">
                  <c:v>6.8</c:v>
                </c:pt>
                <c:pt idx="119">
                  <c:v>1.1000000000000001</c:v>
                </c:pt>
                <c:pt idx="120">
                  <c:v>1.9</c:v>
                </c:pt>
                <c:pt idx="122">
                  <c:v>1</c:v>
                </c:pt>
                <c:pt idx="123">
                  <c:v>16.2</c:v>
                </c:pt>
                <c:pt idx="124">
                  <c:v>3.7</c:v>
                </c:pt>
                <c:pt idx="125">
                  <c:v>1.9</c:v>
                </c:pt>
                <c:pt idx="126">
                  <c:v>1.6</c:v>
                </c:pt>
                <c:pt idx="127">
                  <c:v>0.5</c:v>
                </c:pt>
                <c:pt idx="128">
                  <c:v>2.5</c:v>
                </c:pt>
                <c:pt idx="129">
                  <c:v>2</c:v>
                </c:pt>
                <c:pt idx="130">
                  <c:v>0.3</c:v>
                </c:pt>
                <c:pt idx="131">
                  <c:v>0.4</c:v>
                </c:pt>
                <c:pt idx="132">
                  <c:v>1</c:v>
                </c:pt>
                <c:pt idx="133">
                  <c:v>4.3</c:v>
                </c:pt>
                <c:pt idx="134">
                  <c:v>5.0999999999999996</c:v>
                </c:pt>
                <c:pt idx="135">
                  <c:v>3.4</c:v>
                </c:pt>
                <c:pt idx="136">
                  <c:v>3.1</c:v>
                </c:pt>
                <c:pt idx="137">
                  <c:v>6.7</c:v>
                </c:pt>
                <c:pt idx="138">
                  <c:v>1</c:v>
                </c:pt>
                <c:pt idx="139">
                  <c:v>0.9</c:v>
                </c:pt>
                <c:pt idx="140">
                  <c:v>2.5</c:v>
                </c:pt>
                <c:pt idx="141">
                  <c:v>1.2</c:v>
                </c:pt>
                <c:pt idx="142">
                  <c:v>3</c:v>
                </c:pt>
                <c:pt idx="143">
                  <c:v>2.2999999999999998</c:v>
                </c:pt>
                <c:pt idx="144">
                  <c:v>1.5</c:v>
                </c:pt>
                <c:pt idx="145">
                  <c:v>0.4</c:v>
                </c:pt>
                <c:pt idx="146">
                  <c:v>0.9</c:v>
                </c:pt>
                <c:pt idx="147">
                  <c:v>2.4</c:v>
                </c:pt>
                <c:pt idx="148">
                  <c:v>0.8</c:v>
                </c:pt>
                <c:pt idx="149">
                  <c:v>0.6</c:v>
                </c:pt>
                <c:pt idx="150">
                  <c:v>1.5</c:v>
                </c:pt>
                <c:pt idx="151">
                  <c:v>5.5</c:v>
                </c:pt>
                <c:pt idx="152">
                  <c:v>0.8</c:v>
                </c:pt>
                <c:pt idx="153">
                  <c:v>0.8</c:v>
                </c:pt>
                <c:pt idx="154">
                  <c:v>2.9</c:v>
                </c:pt>
                <c:pt idx="155">
                  <c:v>1.5</c:v>
                </c:pt>
                <c:pt idx="156">
                  <c:v>0.6</c:v>
                </c:pt>
                <c:pt idx="157">
                  <c:v>0.3</c:v>
                </c:pt>
                <c:pt idx="158">
                  <c:v>0.4</c:v>
                </c:pt>
                <c:pt idx="159">
                  <c:v>2.1</c:v>
                </c:pt>
                <c:pt idx="160">
                  <c:v>0.3</c:v>
                </c:pt>
                <c:pt idx="161">
                  <c:v>2.9</c:v>
                </c:pt>
                <c:pt idx="162">
                  <c:v>2.9</c:v>
                </c:pt>
                <c:pt idx="163">
                  <c:v>1.9</c:v>
                </c:pt>
                <c:pt idx="164">
                  <c:v>7.2</c:v>
                </c:pt>
                <c:pt idx="165">
                  <c:v>4.8</c:v>
                </c:pt>
                <c:pt idx="166">
                  <c:v>0.1</c:v>
                </c:pt>
                <c:pt idx="167">
                  <c:v>2.5</c:v>
                </c:pt>
                <c:pt idx="168">
                  <c:v>2.4</c:v>
                </c:pt>
                <c:pt idx="169">
                  <c:v>2</c:v>
                </c:pt>
                <c:pt idx="170">
                  <c:v>1.1000000000000001</c:v>
                </c:pt>
                <c:pt idx="171">
                  <c:v>1.3</c:v>
                </c:pt>
                <c:pt idx="172">
                  <c:v>5.3</c:v>
                </c:pt>
                <c:pt idx="173">
                  <c:v>4.4000000000000004</c:v>
                </c:pt>
                <c:pt idx="174">
                  <c:v>0.2</c:v>
                </c:pt>
                <c:pt idx="175">
                  <c:v>3.6</c:v>
                </c:pt>
                <c:pt idx="176">
                  <c:v>5</c:v>
                </c:pt>
                <c:pt idx="177">
                  <c:v>3.4</c:v>
                </c:pt>
                <c:pt idx="178">
                  <c:v>6.4</c:v>
                </c:pt>
                <c:pt idx="179">
                  <c:v>5.0999999999999996</c:v>
                </c:pt>
                <c:pt idx="180">
                  <c:v>4.3</c:v>
                </c:pt>
                <c:pt idx="181">
                  <c:v>0.3</c:v>
                </c:pt>
                <c:pt idx="182">
                  <c:v>0.1</c:v>
                </c:pt>
                <c:pt idx="183">
                  <c:v>5.5</c:v>
                </c:pt>
                <c:pt idx="184">
                  <c:v>5.9</c:v>
                </c:pt>
                <c:pt idx="185">
                  <c:v>3.7</c:v>
                </c:pt>
                <c:pt idx="186">
                  <c:v>2.1</c:v>
                </c:pt>
                <c:pt idx="187">
                  <c:v>1.7</c:v>
                </c:pt>
                <c:pt idx="188">
                  <c:v>0.7</c:v>
                </c:pt>
                <c:pt idx="189">
                  <c:v>2.2999999999999998</c:v>
                </c:pt>
                <c:pt idx="190">
                  <c:v>0.8</c:v>
                </c:pt>
                <c:pt idx="191">
                  <c:v>6.2</c:v>
                </c:pt>
                <c:pt idx="192">
                  <c:v>1.6</c:v>
                </c:pt>
                <c:pt idx="193">
                  <c:v>0.9</c:v>
                </c:pt>
                <c:pt idx="194">
                  <c:v>1</c:v>
                </c:pt>
                <c:pt idx="195">
                  <c:v>3.3</c:v>
                </c:pt>
                <c:pt idx="196">
                  <c:v>0.7</c:v>
                </c:pt>
                <c:pt idx="197">
                  <c:v>19.7</c:v>
                </c:pt>
                <c:pt idx="198">
                  <c:v>1</c:v>
                </c:pt>
                <c:pt idx="199">
                  <c:v>0.3</c:v>
                </c:pt>
                <c:pt idx="200">
                  <c:v>2.5</c:v>
                </c:pt>
                <c:pt idx="201">
                  <c:v>2.2999999999999998</c:v>
                </c:pt>
                <c:pt idx="202">
                  <c:v>3.3</c:v>
                </c:pt>
                <c:pt idx="203">
                  <c:v>7.3</c:v>
                </c:pt>
                <c:pt idx="204">
                  <c:v>0.9</c:v>
                </c:pt>
                <c:pt idx="205">
                  <c:v>1.6</c:v>
                </c:pt>
                <c:pt idx="206">
                  <c:v>1.9</c:v>
                </c:pt>
                <c:pt idx="207">
                  <c:v>1.1000000000000001</c:v>
                </c:pt>
                <c:pt idx="208">
                  <c:v>0.7</c:v>
                </c:pt>
                <c:pt idx="209">
                  <c:v>1</c:v>
                </c:pt>
                <c:pt idx="210">
                  <c:v>23.3</c:v>
                </c:pt>
                <c:pt idx="211">
                  <c:v>3.6</c:v>
                </c:pt>
                <c:pt idx="212">
                  <c:v>0</c:v>
                </c:pt>
                <c:pt idx="213">
                  <c:v>2.2999999999999998</c:v>
                </c:pt>
                <c:pt idx="214">
                  <c:v>5.3</c:v>
                </c:pt>
                <c:pt idx="215">
                  <c:v>0.7</c:v>
                </c:pt>
                <c:pt idx="217">
                  <c:v>1.2</c:v>
                </c:pt>
                <c:pt idx="218">
                  <c:v>15.6</c:v>
                </c:pt>
                <c:pt idx="219">
                  <c:v>0.3</c:v>
                </c:pt>
                <c:pt idx="220">
                  <c:v>0.4</c:v>
                </c:pt>
                <c:pt idx="221">
                  <c:v>1.3</c:v>
                </c:pt>
                <c:pt idx="222">
                  <c:v>1.9</c:v>
                </c:pt>
                <c:pt idx="223">
                  <c:v>1.6</c:v>
                </c:pt>
                <c:pt idx="224">
                  <c:v>1.5</c:v>
                </c:pt>
                <c:pt idx="225">
                  <c:v>4.5999999999999996</c:v>
                </c:pt>
                <c:pt idx="226">
                  <c:v>2.9</c:v>
                </c:pt>
                <c:pt idx="227">
                  <c:v>2.1</c:v>
                </c:pt>
                <c:pt idx="228">
                  <c:v>2.5</c:v>
                </c:pt>
                <c:pt idx="229">
                  <c:v>0.6</c:v>
                </c:pt>
                <c:pt idx="230">
                  <c:v>1.2</c:v>
                </c:pt>
                <c:pt idx="231">
                  <c:v>9.4</c:v>
                </c:pt>
                <c:pt idx="232">
                  <c:v>1.3</c:v>
                </c:pt>
                <c:pt idx="233">
                  <c:v>1.5</c:v>
                </c:pt>
                <c:pt idx="234">
                  <c:v>1.1000000000000001</c:v>
                </c:pt>
                <c:pt idx="235">
                  <c:v>2</c:v>
                </c:pt>
                <c:pt idx="236">
                  <c:v>3</c:v>
                </c:pt>
                <c:pt idx="237">
                  <c:v>2.2999999999999998</c:v>
                </c:pt>
                <c:pt idx="238">
                  <c:v>1.9</c:v>
                </c:pt>
                <c:pt idx="239">
                  <c:v>0.9</c:v>
                </c:pt>
                <c:pt idx="240">
                  <c:v>1.3</c:v>
                </c:pt>
                <c:pt idx="241">
                  <c:v>5.5</c:v>
                </c:pt>
                <c:pt idx="242">
                  <c:v>2.1</c:v>
                </c:pt>
                <c:pt idx="243">
                  <c:v>5.6</c:v>
                </c:pt>
                <c:pt idx="244">
                  <c:v>0.3</c:v>
                </c:pt>
                <c:pt idx="245">
                  <c:v>1.1000000000000001</c:v>
                </c:pt>
                <c:pt idx="246">
                  <c:v>0.7</c:v>
                </c:pt>
                <c:pt idx="247">
                  <c:v>1.3</c:v>
                </c:pt>
                <c:pt idx="248">
                  <c:v>6</c:v>
                </c:pt>
                <c:pt idx="249">
                  <c:v>1</c:v>
                </c:pt>
                <c:pt idx="250">
                  <c:v>0</c:v>
                </c:pt>
                <c:pt idx="251">
                  <c:v>11.7</c:v>
                </c:pt>
                <c:pt idx="252">
                  <c:v>3.1</c:v>
                </c:pt>
                <c:pt idx="253">
                  <c:v>1</c:v>
                </c:pt>
                <c:pt idx="254">
                  <c:v>2.5</c:v>
                </c:pt>
                <c:pt idx="255">
                  <c:v>0.9</c:v>
                </c:pt>
                <c:pt idx="256">
                  <c:v>0.7</c:v>
                </c:pt>
                <c:pt idx="257">
                  <c:v>0.3</c:v>
                </c:pt>
                <c:pt idx="258">
                  <c:v>0.7</c:v>
                </c:pt>
                <c:pt idx="259">
                  <c:v>0</c:v>
                </c:pt>
                <c:pt idx="260">
                  <c:v>9.6999999999999993</c:v>
                </c:pt>
                <c:pt idx="261">
                  <c:v>1.9</c:v>
                </c:pt>
                <c:pt idx="262">
                  <c:v>1.3</c:v>
                </c:pt>
                <c:pt idx="263">
                  <c:v>0.3</c:v>
                </c:pt>
                <c:pt idx="264">
                  <c:v>0.3</c:v>
                </c:pt>
                <c:pt idx="265">
                  <c:v>0.2</c:v>
                </c:pt>
                <c:pt idx="266">
                  <c:v>0</c:v>
                </c:pt>
                <c:pt idx="267">
                  <c:v>1.4</c:v>
                </c:pt>
                <c:pt idx="268">
                  <c:v>1.3</c:v>
                </c:pt>
                <c:pt idx="269">
                  <c:v>4.5</c:v>
                </c:pt>
                <c:pt idx="270">
                  <c:v>7.3</c:v>
                </c:pt>
                <c:pt idx="271">
                  <c:v>5.0999999999999996</c:v>
                </c:pt>
                <c:pt idx="272">
                  <c:v>5</c:v>
                </c:pt>
                <c:pt idx="273">
                  <c:v>0.1</c:v>
                </c:pt>
                <c:pt idx="274">
                  <c:v>1.9</c:v>
                </c:pt>
                <c:pt idx="275">
                  <c:v>0.7</c:v>
                </c:pt>
                <c:pt idx="276">
                  <c:v>0.5</c:v>
                </c:pt>
                <c:pt idx="277">
                  <c:v>0.6</c:v>
                </c:pt>
                <c:pt idx="278">
                  <c:v>1.3</c:v>
                </c:pt>
                <c:pt idx="279">
                  <c:v>0.8</c:v>
                </c:pt>
                <c:pt idx="280">
                  <c:v>1.6</c:v>
                </c:pt>
                <c:pt idx="281">
                  <c:v>0.7</c:v>
                </c:pt>
                <c:pt idx="282">
                  <c:v>1</c:v>
                </c:pt>
                <c:pt idx="283">
                  <c:v>1.7</c:v>
                </c:pt>
                <c:pt idx="284">
                  <c:v>2</c:v>
                </c:pt>
                <c:pt idx="285">
                  <c:v>2.1</c:v>
                </c:pt>
                <c:pt idx="286">
                  <c:v>0.2</c:v>
                </c:pt>
                <c:pt idx="287">
                  <c:v>0.7</c:v>
                </c:pt>
                <c:pt idx="288">
                  <c:v>2.4</c:v>
                </c:pt>
                <c:pt idx="289">
                  <c:v>6.7</c:v>
                </c:pt>
                <c:pt idx="290">
                  <c:v>3</c:v>
                </c:pt>
                <c:pt idx="291">
                  <c:v>2.6</c:v>
                </c:pt>
                <c:pt idx="292">
                  <c:v>2.2000000000000002</c:v>
                </c:pt>
                <c:pt idx="293">
                  <c:v>1.5</c:v>
                </c:pt>
                <c:pt idx="294">
                  <c:v>1.6</c:v>
                </c:pt>
                <c:pt idx="295">
                  <c:v>1.8</c:v>
                </c:pt>
                <c:pt idx="296">
                  <c:v>10.9</c:v>
                </c:pt>
                <c:pt idx="297">
                  <c:v>1.7</c:v>
                </c:pt>
                <c:pt idx="298">
                  <c:v>1.2</c:v>
                </c:pt>
                <c:pt idx="299">
                  <c:v>1.9</c:v>
                </c:pt>
                <c:pt idx="300">
                  <c:v>0.9</c:v>
                </c:pt>
                <c:pt idx="301">
                  <c:v>0.7</c:v>
                </c:pt>
                <c:pt idx="302">
                  <c:v>3.6</c:v>
                </c:pt>
                <c:pt idx="303">
                  <c:v>2.6</c:v>
                </c:pt>
                <c:pt idx="304">
                  <c:v>2</c:v>
                </c:pt>
                <c:pt idx="305">
                  <c:v>6.3</c:v>
                </c:pt>
                <c:pt idx="306">
                  <c:v>4.7</c:v>
                </c:pt>
                <c:pt idx="307">
                  <c:v>2.8</c:v>
                </c:pt>
                <c:pt idx="308">
                  <c:v>1.5</c:v>
                </c:pt>
                <c:pt idx="309">
                  <c:v>2.1</c:v>
                </c:pt>
                <c:pt idx="310">
                  <c:v>2.2999999999999998</c:v>
                </c:pt>
                <c:pt idx="311">
                  <c:v>14.1</c:v>
                </c:pt>
                <c:pt idx="312">
                  <c:v>6.3</c:v>
                </c:pt>
                <c:pt idx="313">
                  <c:v>5.0999999999999996</c:v>
                </c:pt>
                <c:pt idx="314">
                  <c:v>1.8</c:v>
                </c:pt>
                <c:pt idx="315">
                  <c:v>1.3</c:v>
                </c:pt>
                <c:pt idx="316">
                  <c:v>1.4</c:v>
                </c:pt>
                <c:pt idx="317">
                  <c:v>3.5</c:v>
                </c:pt>
                <c:pt idx="318">
                  <c:v>4.5</c:v>
                </c:pt>
                <c:pt idx="319">
                  <c:v>5.7</c:v>
                </c:pt>
                <c:pt idx="320">
                  <c:v>1.8</c:v>
                </c:pt>
                <c:pt idx="321">
                  <c:v>0.3</c:v>
                </c:pt>
                <c:pt idx="322">
                  <c:v>15.4</c:v>
                </c:pt>
                <c:pt idx="323">
                  <c:v>4</c:v>
                </c:pt>
                <c:pt idx="324">
                  <c:v>2.4</c:v>
                </c:pt>
                <c:pt idx="325">
                  <c:v>1.8</c:v>
                </c:pt>
                <c:pt idx="326">
                  <c:v>0.9</c:v>
                </c:pt>
                <c:pt idx="327">
                  <c:v>3.5</c:v>
                </c:pt>
                <c:pt idx="328">
                  <c:v>0.7</c:v>
                </c:pt>
                <c:pt idx="329">
                  <c:v>2.5</c:v>
                </c:pt>
                <c:pt idx="330">
                  <c:v>4.7</c:v>
                </c:pt>
                <c:pt idx="331">
                  <c:v>0.9</c:v>
                </c:pt>
                <c:pt idx="332">
                  <c:v>3.3</c:v>
                </c:pt>
                <c:pt idx="333">
                  <c:v>2.9</c:v>
                </c:pt>
                <c:pt idx="334">
                  <c:v>1.7</c:v>
                </c:pt>
                <c:pt idx="335">
                  <c:v>2.9</c:v>
                </c:pt>
                <c:pt idx="336">
                  <c:v>1.1000000000000001</c:v>
                </c:pt>
                <c:pt idx="337">
                  <c:v>4.9000000000000004</c:v>
                </c:pt>
                <c:pt idx="338">
                  <c:v>0.4</c:v>
                </c:pt>
                <c:pt idx="339">
                  <c:v>0.5</c:v>
                </c:pt>
                <c:pt idx="340">
                  <c:v>1.5</c:v>
                </c:pt>
                <c:pt idx="341">
                  <c:v>0.1</c:v>
                </c:pt>
                <c:pt idx="342">
                  <c:v>1.5</c:v>
                </c:pt>
                <c:pt idx="343">
                  <c:v>1.8</c:v>
                </c:pt>
                <c:pt idx="344">
                  <c:v>3.2</c:v>
                </c:pt>
                <c:pt idx="345">
                  <c:v>3.2</c:v>
                </c:pt>
                <c:pt idx="346">
                  <c:v>1.6</c:v>
                </c:pt>
                <c:pt idx="347">
                  <c:v>2</c:v>
                </c:pt>
                <c:pt idx="348">
                  <c:v>0.8</c:v>
                </c:pt>
                <c:pt idx="349">
                  <c:v>0.7</c:v>
                </c:pt>
                <c:pt idx="350">
                  <c:v>0.3</c:v>
                </c:pt>
                <c:pt idx="351">
                  <c:v>0.9</c:v>
                </c:pt>
                <c:pt idx="352">
                  <c:v>2.2999999999999998</c:v>
                </c:pt>
                <c:pt idx="353">
                  <c:v>0.6</c:v>
                </c:pt>
                <c:pt idx="354">
                  <c:v>1.6</c:v>
                </c:pt>
                <c:pt idx="355">
                  <c:v>1.6</c:v>
                </c:pt>
                <c:pt idx="356">
                  <c:v>1.9</c:v>
                </c:pt>
                <c:pt idx="357">
                  <c:v>3.3</c:v>
                </c:pt>
                <c:pt idx="358">
                  <c:v>1.1000000000000001</c:v>
                </c:pt>
                <c:pt idx="359">
                  <c:v>1.2</c:v>
                </c:pt>
                <c:pt idx="360">
                  <c:v>3</c:v>
                </c:pt>
                <c:pt idx="361">
                  <c:v>1.2</c:v>
                </c:pt>
                <c:pt idx="362">
                  <c:v>0</c:v>
                </c:pt>
                <c:pt idx="363">
                  <c:v>0.1</c:v>
                </c:pt>
                <c:pt idx="364">
                  <c:v>2</c:v>
                </c:pt>
                <c:pt idx="365">
                  <c:v>0.9</c:v>
                </c:pt>
                <c:pt idx="366">
                  <c:v>1.7</c:v>
                </c:pt>
                <c:pt idx="367">
                  <c:v>1.7</c:v>
                </c:pt>
                <c:pt idx="368">
                  <c:v>2.1</c:v>
                </c:pt>
                <c:pt idx="369">
                  <c:v>2</c:v>
                </c:pt>
                <c:pt idx="370">
                  <c:v>2.5</c:v>
                </c:pt>
                <c:pt idx="371">
                  <c:v>2.6</c:v>
                </c:pt>
                <c:pt idx="372">
                  <c:v>2.8</c:v>
                </c:pt>
                <c:pt idx="373">
                  <c:v>6.3</c:v>
                </c:pt>
                <c:pt idx="374">
                  <c:v>1.5</c:v>
                </c:pt>
                <c:pt idx="375">
                  <c:v>2.2000000000000002</c:v>
                </c:pt>
                <c:pt idx="376">
                  <c:v>1.6</c:v>
                </c:pt>
                <c:pt idx="377">
                  <c:v>4.5</c:v>
                </c:pt>
                <c:pt idx="378">
                  <c:v>2.1</c:v>
                </c:pt>
                <c:pt idx="379">
                  <c:v>1.7</c:v>
                </c:pt>
                <c:pt idx="380">
                  <c:v>0.9</c:v>
                </c:pt>
                <c:pt idx="381">
                  <c:v>5.2</c:v>
                </c:pt>
                <c:pt idx="382">
                  <c:v>8</c:v>
                </c:pt>
                <c:pt idx="383">
                  <c:v>2.1</c:v>
                </c:pt>
                <c:pt idx="384">
                  <c:v>1.9</c:v>
                </c:pt>
                <c:pt idx="385">
                  <c:v>4.7</c:v>
                </c:pt>
                <c:pt idx="386">
                  <c:v>3.1</c:v>
                </c:pt>
                <c:pt idx="387">
                  <c:v>2.7</c:v>
                </c:pt>
                <c:pt idx="388">
                  <c:v>6</c:v>
                </c:pt>
                <c:pt idx="389">
                  <c:v>4.2</c:v>
                </c:pt>
                <c:pt idx="390">
                  <c:v>6.5</c:v>
                </c:pt>
                <c:pt idx="391">
                  <c:v>8</c:v>
                </c:pt>
                <c:pt idx="392">
                  <c:v>2.2999999999999998</c:v>
                </c:pt>
                <c:pt idx="393">
                  <c:v>1.1000000000000001</c:v>
                </c:pt>
                <c:pt idx="394">
                  <c:v>6.6</c:v>
                </c:pt>
                <c:pt idx="395">
                  <c:v>3.7</c:v>
                </c:pt>
                <c:pt idx="396">
                  <c:v>2.7</c:v>
                </c:pt>
                <c:pt idx="397">
                  <c:v>0.9</c:v>
                </c:pt>
                <c:pt idx="398">
                  <c:v>1</c:v>
                </c:pt>
                <c:pt idx="399">
                  <c:v>1.7</c:v>
                </c:pt>
                <c:pt idx="400">
                  <c:v>5.0999999999999996</c:v>
                </c:pt>
                <c:pt idx="401">
                  <c:v>3.1</c:v>
                </c:pt>
                <c:pt idx="402">
                  <c:v>1.3</c:v>
                </c:pt>
                <c:pt idx="403">
                  <c:v>1.3</c:v>
                </c:pt>
                <c:pt idx="404">
                  <c:v>15.4</c:v>
                </c:pt>
                <c:pt idx="405">
                  <c:v>4.9000000000000004</c:v>
                </c:pt>
                <c:pt idx="406">
                  <c:v>0.8</c:v>
                </c:pt>
                <c:pt idx="407">
                  <c:v>3.6</c:v>
                </c:pt>
                <c:pt idx="408">
                  <c:v>1.6</c:v>
                </c:pt>
                <c:pt idx="409">
                  <c:v>0.3</c:v>
                </c:pt>
                <c:pt idx="410">
                  <c:v>2.8</c:v>
                </c:pt>
                <c:pt idx="411">
                  <c:v>0.6</c:v>
                </c:pt>
                <c:pt idx="412">
                  <c:v>0.8</c:v>
                </c:pt>
                <c:pt idx="413">
                  <c:v>3.6</c:v>
                </c:pt>
                <c:pt idx="414">
                  <c:v>0.3</c:v>
                </c:pt>
                <c:pt idx="415">
                  <c:v>1.4</c:v>
                </c:pt>
                <c:pt idx="416">
                  <c:v>1</c:v>
                </c:pt>
                <c:pt idx="417">
                  <c:v>0</c:v>
                </c:pt>
                <c:pt idx="418">
                  <c:v>0.5</c:v>
                </c:pt>
                <c:pt idx="419">
                  <c:v>1.4</c:v>
                </c:pt>
                <c:pt idx="420">
                  <c:v>0.3</c:v>
                </c:pt>
                <c:pt idx="421">
                  <c:v>2.8</c:v>
                </c:pt>
                <c:pt idx="422">
                  <c:v>2.7</c:v>
                </c:pt>
                <c:pt idx="423">
                  <c:v>3.5</c:v>
                </c:pt>
                <c:pt idx="424">
                  <c:v>1.8</c:v>
                </c:pt>
                <c:pt idx="425">
                  <c:v>2.1</c:v>
                </c:pt>
                <c:pt idx="426">
                  <c:v>1.2</c:v>
                </c:pt>
                <c:pt idx="427">
                  <c:v>1.5</c:v>
                </c:pt>
                <c:pt idx="428">
                  <c:v>1.1000000000000001</c:v>
                </c:pt>
                <c:pt idx="429">
                  <c:v>1.3</c:v>
                </c:pt>
                <c:pt idx="430">
                  <c:v>1.2</c:v>
                </c:pt>
                <c:pt idx="431">
                  <c:v>3.2</c:v>
                </c:pt>
                <c:pt idx="432">
                  <c:v>1.1000000000000001</c:v>
                </c:pt>
                <c:pt idx="433">
                  <c:v>1.8</c:v>
                </c:pt>
                <c:pt idx="434">
                  <c:v>2</c:v>
                </c:pt>
                <c:pt idx="435">
                  <c:v>1.5</c:v>
                </c:pt>
                <c:pt idx="436">
                  <c:v>1.5</c:v>
                </c:pt>
                <c:pt idx="437">
                  <c:v>4</c:v>
                </c:pt>
                <c:pt idx="438">
                  <c:v>2.1</c:v>
                </c:pt>
                <c:pt idx="439">
                  <c:v>3.9</c:v>
                </c:pt>
                <c:pt idx="440">
                  <c:v>1.6</c:v>
                </c:pt>
                <c:pt idx="441">
                  <c:v>1.5</c:v>
                </c:pt>
                <c:pt idx="442">
                  <c:v>1.5</c:v>
                </c:pt>
                <c:pt idx="443">
                  <c:v>0.2</c:v>
                </c:pt>
                <c:pt idx="444">
                  <c:v>1.9</c:v>
                </c:pt>
                <c:pt idx="445">
                  <c:v>2.1</c:v>
                </c:pt>
                <c:pt idx="446">
                  <c:v>2.2000000000000002</c:v>
                </c:pt>
                <c:pt idx="447">
                  <c:v>2.2000000000000002</c:v>
                </c:pt>
                <c:pt idx="448">
                  <c:v>2.5</c:v>
                </c:pt>
                <c:pt idx="449">
                  <c:v>1.1000000000000001</c:v>
                </c:pt>
                <c:pt idx="450">
                  <c:v>1.3</c:v>
                </c:pt>
                <c:pt idx="451">
                  <c:v>1.8</c:v>
                </c:pt>
                <c:pt idx="452">
                  <c:v>1.6</c:v>
                </c:pt>
                <c:pt idx="453">
                  <c:v>1.1000000000000001</c:v>
                </c:pt>
                <c:pt idx="454">
                  <c:v>2.4</c:v>
                </c:pt>
                <c:pt idx="455">
                  <c:v>4.4000000000000004</c:v>
                </c:pt>
                <c:pt idx="456">
                  <c:v>4.9000000000000004</c:v>
                </c:pt>
                <c:pt idx="457">
                  <c:v>1.8</c:v>
                </c:pt>
                <c:pt idx="458">
                  <c:v>4</c:v>
                </c:pt>
                <c:pt idx="459">
                  <c:v>2.5</c:v>
                </c:pt>
                <c:pt idx="460">
                  <c:v>0.6</c:v>
                </c:pt>
                <c:pt idx="461">
                  <c:v>1.3</c:v>
                </c:pt>
                <c:pt idx="462">
                  <c:v>1.3</c:v>
                </c:pt>
                <c:pt idx="463">
                  <c:v>1</c:v>
                </c:pt>
                <c:pt idx="464">
                  <c:v>0.6</c:v>
                </c:pt>
                <c:pt idx="465">
                  <c:v>0</c:v>
                </c:pt>
                <c:pt idx="466">
                  <c:v>1.1000000000000001</c:v>
                </c:pt>
                <c:pt idx="467">
                  <c:v>0.7</c:v>
                </c:pt>
                <c:pt idx="468">
                  <c:v>0.7</c:v>
                </c:pt>
                <c:pt idx="469">
                  <c:v>2.8</c:v>
                </c:pt>
                <c:pt idx="470" formatCode="General">
                  <c:v>0</c:v>
                </c:pt>
                <c:pt idx="471" formatCode="General">
                  <c:v>0</c:v>
                </c:pt>
                <c:pt idx="472" formatCode="General">
                  <c:v>2.5</c:v>
                </c:pt>
                <c:pt idx="473" formatCode="General">
                  <c:v>3.7</c:v>
                </c:pt>
                <c:pt idx="474" formatCode="General">
                  <c:v>1.6</c:v>
                </c:pt>
                <c:pt idx="475" formatCode="General">
                  <c:v>1.5</c:v>
                </c:pt>
                <c:pt idx="476" formatCode="General">
                  <c:v>0.4</c:v>
                </c:pt>
                <c:pt idx="477" formatCode="General">
                  <c:v>0.2</c:v>
                </c:pt>
                <c:pt idx="478" formatCode="General">
                  <c:v>0.9</c:v>
                </c:pt>
                <c:pt idx="479" formatCode="General">
                  <c:v>1.5</c:v>
                </c:pt>
                <c:pt idx="480" formatCode="General">
                  <c:v>1.1000000000000001</c:v>
                </c:pt>
                <c:pt idx="481" formatCode="General">
                  <c:v>2.8</c:v>
                </c:pt>
                <c:pt idx="482" formatCode="General">
                  <c:v>3.5</c:v>
                </c:pt>
                <c:pt idx="483" formatCode="General">
                  <c:v>4.3</c:v>
                </c:pt>
                <c:pt idx="484" formatCode="General">
                  <c:v>10.6</c:v>
                </c:pt>
                <c:pt idx="485" formatCode="General">
                  <c:v>1.9</c:v>
                </c:pt>
                <c:pt idx="486" formatCode="General">
                  <c:v>1.3</c:v>
                </c:pt>
                <c:pt idx="487" formatCode="General">
                  <c:v>1.7</c:v>
                </c:pt>
                <c:pt idx="488" formatCode="General">
                  <c:v>0.2</c:v>
                </c:pt>
                <c:pt idx="489" formatCode="General">
                  <c:v>0.4</c:v>
                </c:pt>
                <c:pt idx="490" formatCode="General">
                  <c:v>1.9</c:v>
                </c:pt>
                <c:pt idx="491" formatCode="General">
                  <c:v>0.2</c:v>
                </c:pt>
                <c:pt idx="492" formatCode="General">
                  <c:v>0</c:v>
                </c:pt>
                <c:pt idx="493" formatCode="General">
                  <c:v>0.2</c:v>
                </c:pt>
                <c:pt idx="494" formatCode="General">
                  <c:v>3.5</c:v>
                </c:pt>
                <c:pt idx="495" formatCode="General">
                  <c:v>0.6</c:v>
                </c:pt>
                <c:pt idx="496" formatCode="General">
                  <c:v>0.1</c:v>
                </c:pt>
                <c:pt idx="497" formatCode="General">
                  <c:v>0.6</c:v>
                </c:pt>
                <c:pt idx="498" formatCode="General">
                  <c:v>2.4</c:v>
                </c:pt>
                <c:pt idx="499" formatCode="General">
                  <c:v>3</c:v>
                </c:pt>
                <c:pt idx="500" formatCode="General">
                  <c:v>0.8</c:v>
                </c:pt>
                <c:pt idx="501" formatCode="General">
                  <c:v>1.3</c:v>
                </c:pt>
                <c:pt idx="502" formatCode="General">
                  <c:v>2.1</c:v>
                </c:pt>
                <c:pt idx="503" formatCode="General">
                  <c:v>0.3</c:v>
                </c:pt>
                <c:pt idx="504" formatCode="General">
                  <c:v>4.0999999999999996</c:v>
                </c:pt>
                <c:pt idx="505" formatCode="General">
                  <c:v>1.4</c:v>
                </c:pt>
                <c:pt idx="506" formatCode="General">
                  <c:v>2.2999999999999998</c:v>
                </c:pt>
                <c:pt idx="507" formatCode="General">
                  <c:v>1.5</c:v>
                </c:pt>
                <c:pt idx="508" formatCode="General">
                  <c:v>0.9</c:v>
                </c:pt>
                <c:pt idx="509" formatCode="General">
                  <c:v>4.5</c:v>
                </c:pt>
                <c:pt idx="510" formatCode="General">
                  <c:v>1.1000000000000001</c:v>
                </c:pt>
                <c:pt idx="511" formatCode="General">
                  <c:v>0.7</c:v>
                </c:pt>
                <c:pt idx="512" formatCode="General">
                  <c:v>0.3</c:v>
                </c:pt>
                <c:pt idx="513" formatCode="General">
                  <c:v>1.1000000000000001</c:v>
                </c:pt>
                <c:pt idx="514" formatCode="General">
                  <c:v>1.1000000000000001</c:v>
                </c:pt>
                <c:pt idx="515" formatCode="General">
                  <c:v>0.7</c:v>
                </c:pt>
                <c:pt idx="516" formatCode="General">
                  <c:v>1.5</c:v>
                </c:pt>
                <c:pt idx="517" formatCode="General">
                  <c:v>1.3</c:v>
                </c:pt>
                <c:pt idx="518" formatCode="General">
                  <c:v>0.2</c:v>
                </c:pt>
                <c:pt idx="519" formatCode="General">
                  <c:v>0.5</c:v>
                </c:pt>
                <c:pt idx="520" formatCode="General">
                  <c:v>0.7</c:v>
                </c:pt>
                <c:pt idx="521" formatCode="General">
                  <c:v>0</c:v>
                </c:pt>
                <c:pt idx="522" formatCode="General">
                  <c:v>3.3</c:v>
                </c:pt>
                <c:pt idx="523" formatCode="General">
                  <c:v>0.6</c:v>
                </c:pt>
                <c:pt idx="524" formatCode="General">
                  <c:v>0.4</c:v>
                </c:pt>
                <c:pt idx="525">
                  <c:v>0.2</c:v>
                </c:pt>
                <c:pt idx="526">
                  <c:v>1.6</c:v>
                </c:pt>
                <c:pt idx="527">
                  <c:v>0.9</c:v>
                </c:pt>
                <c:pt idx="528">
                  <c:v>3.1</c:v>
                </c:pt>
                <c:pt idx="529">
                  <c:v>1.4</c:v>
                </c:pt>
                <c:pt idx="530">
                  <c:v>1.4</c:v>
                </c:pt>
                <c:pt idx="531">
                  <c:v>0.5</c:v>
                </c:pt>
                <c:pt idx="532">
                  <c:v>0.6</c:v>
                </c:pt>
                <c:pt idx="533">
                  <c:v>0</c:v>
                </c:pt>
                <c:pt idx="534">
                  <c:v>0</c:v>
                </c:pt>
                <c:pt idx="535">
                  <c:v>0.8</c:v>
                </c:pt>
                <c:pt idx="536">
                  <c:v>1.2</c:v>
                </c:pt>
                <c:pt idx="537">
                  <c:v>2.5</c:v>
                </c:pt>
                <c:pt idx="538">
                  <c:v>1</c:v>
                </c:pt>
                <c:pt idx="539">
                  <c:v>1.2</c:v>
                </c:pt>
                <c:pt idx="540">
                  <c:v>0.7</c:v>
                </c:pt>
                <c:pt idx="541">
                  <c:v>1</c:v>
                </c:pt>
                <c:pt idx="542">
                  <c:v>0.9</c:v>
                </c:pt>
                <c:pt idx="543">
                  <c:v>1.6</c:v>
                </c:pt>
                <c:pt idx="544">
                  <c:v>1.8</c:v>
                </c:pt>
                <c:pt idx="545">
                  <c:v>10.8</c:v>
                </c:pt>
                <c:pt idx="546">
                  <c:v>2.9</c:v>
                </c:pt>
                <c:pt idx="547">
                  <c:v>2.2000000000000002</c:v>
                </c:pt>
                <c:pt idx="548">
                  <c:v>3.2</c:v>
                </c:pt>
                <c:pt idx="549">
                  <c:v>2.1</c:v>
                </c:pt>
                <c:pt idx="550">
                  <c:v>1.7</c:v>
                </c:pt>
                <c:pt idx="551">
                  <c:v>0.5</c:v>
                </c:pt>
                <c:pt idx="552">
                  <c:v>1.2</c:v>
                </c:pt>
                <c:pt idx="553">
                  <c:v>3.7</c:v>
                </c:pt>
                <c:pt idx="554">
                  <c:v>7.3</c:v>
                </c:pt>
                <c:pt idx="555">
                  <c:v>5.4</c:v>
                </c:pt>
                <c:pt idx="556">
                  <c:v>2.4</c:v>
                </c:pt>
                <c:pt idx="557">
                  <c:v>0.5</c:v>
                </c:pt>
                <c:pt idx="558">
                  <c:v>0.3</c:v>
                </c:pt>
                <c:pt idx="559">
                  <c:v>1.4</c:v>
                </c:pt>
                <c:pt idx="560">
                  <c:v>2.4</c:v>
                </c:pt>
                <c:pt idx="561">
                  <c:v>2.6</c:v>
                </c:pt>
                <c:pt idx="562">
                  <c:v>2.8</c:v>
                </c:pt>
                <c:pt idx="563">
                  <c:v>1.8</c:v>
                </c:pt>
                <c:pt idx="564">
                  <c:v>6.2</c:v>
                </c:pt>
                <c:pt idx="565">
                  <c:v>0.1</c:v>
                </c:pt>
                <c:pt idx="566">
                  <c:v>9.1999999999999993</c:v>
                </c:pt>
                <c:pt idx="567">
                  <c:v>4.0999999999999996</c:v>
                </c:pt>
                <c:pt idx="568">
                  <c:v>2.4</c:v>
                </c:pt>
                <c:pt idx="569">
                  <c:v>-0.4</c:v>
                </c:pt>
                <c:pt idx="570" formatCode="General">
                  <c:v>2.2999999999999998</c:v>
                </c:pt>
                <c:pt idx="571" formatCode="General">
                  <c:v>2.5</c:v>
                </c:pt>
                <c:pt idx="572" formatCode="General">
                  <c:v>0</c:v>
                </c:pt>
                <c:pt idx="573" formatCode="General">
                  <c:v>0</c:v>
                </c:pt>
                <c:pt idx="574" formatCode="General">
                  <c:v>0.7</c:v>
                </c:pt>
                <c:pt idx="575" formatCode="General">
                  <c:v>1.3</c:v>
                </c:pt>
                <c:pt idx="576" formatCode="0.00">
                  <c:v>0</c:v>
                </c:pt>
                <c:pt idx="577" formatCode="General">
                  <c:v>0.5</c:v>
                </c:pt>
                <c:pt idx="578" formatCode="General">
                  <c:v>0.6</c:v>
                </c:pt>
                <c:pt idx="579" formatCode="General">
                  <c:v>0</c:v>
                </c:pt>
                <c:pt idx="580" formatCode="General">
                  <c:v>0</c:v>
                </c:pt>
                <c:pt idx="581" formatCode="General">
                  <c:v>0</c:v>
                </c:pt>
                <c:pt idx="583" formatCode="General">
                  <c:v>0.1</c:v>
                </c:pt>
                <c:pt idx="584" formatCode="General">
                  <c:v>0.1</c:v>
                </c:pt>
                <c:pt idx="585">
                  <c:v>0.4</c:v>
                </c:pt>
                <c:pt idx="586">
                  <c:v>0.6</c:v>
                </c:pt>
                <c:pt idx="587">
                  <c:v>0.2</c:v>
                </c:pt>
                <c:pt idx="588">
                  <c:v>0.5</c:v>
                </c:pt>
                <c:pt idx="589">
                  <c:v>1.6</c:v>
                </c:pt>
                <c:pt idx="590">
                  <c:v>0</c:v>
                </c:pt>
                <c:pt idx="591">
                  <c:v>1.8</c:v>
                </c:pt>
                <c:pt idx="592">
                  <c:v>0.4</c:v>
                </c:pt>
                <c:pt idx="593">
                  <c:v>0.2</c:v>
                </c:pt>
                <c:pt idx="594">
                  <c:v>0.7</c:v>
                </c:pt>
                <c:pt idx="595">
                  <c:v>0.7</c:v>
                </c:pt>
                <c:pt idx="596">
                  <c:v>0.9</c:v>
                </c:pt>
                <c:pt idx="597">
                  <c:v>0.5</c:v>
                </c:pt>
                <c:pt idx="598">
                  <c:v>0.5</c:v>
                </c:pt>
                <c:pt idx="599">
                  <c:v>1.1000000000000001</c:v>
                </c:pt>
                <c:pt idx="600">
                  <c:v>0.7</c:v>
                </c:pt>
                <c:pt idx="601" formatCode="General">
                  <c:v>1.3</c:v>
                </c:pt>
                <c:pt idx="602" formatCode="General">
                  <c:v>1</c:v>
                </c:pt>
                <c:pt idx="603" formatCode="General">
                  <c:v>0</c:v>
                </c:pt>
                <c:pt idx="604" formatCode="General">
                  <c:v>1.3</c:v>
                </c:pt>
                <c:pt idx="605">
                  <c:v>0.6</c:v>
                </c:pt>
                <c:pt idx="606">
                  <c:v>0.2</c:v>
                </c:pt>
                <c:pt idx="607">
                  <c:v>2</c:v>
                </c:pt>
                <c:pt idx="608">
                  <c:v>2.4</c:v>
                </c:pt>
                <c:pt idx="609">
                  <c:v>0.6</c:v>
                </c:pt>
                <c:pt idx="610">
                  <c:v>0.5</c:v>
                </c:pt>
                <c:pt idx="611">
                  <c:v>6.2</c:v>
                </c:pt>
                <c:pt idx="612">
                  <c:v>0.3</c:v>
                </c:pt>
                <c:pt idx="613">
                  <c:v>1.7</c:v>
                </c:pt>
                <c:pt idx="614">
                  <c:v>0</c:v>
                </c:pt>
                <c:pt idx="615">
                  <c:v>4.5</c:v>
                </c:pt>
                <c:pt idx="616">
                  <c:v>5.0999999999999996</c:v>
                </c:pt>
                <c:pt idx="617">
                  <c:v>0</c:v>
                </c:pt>
                <c:pt idx="618">
                  <c:v>0</c:v>
                </c:pt>
                <c:pt idx="619">
                  <c:v>3.1</c:v>
                </c:pt>
                <c:pt idx="620">
                  <c:v>5.6</c:v>
                </c:pt>
                <c:pt idx="621">
                  <c:v>0</c:v>
                </c:pt>
                <c:pt idx="622">
                  <c:v>0.1</c:v>
                </c:pt>
                <c:pt idx="623">
                  <c:v>3.8</c:v>
                </c:pt>
                <c:pt idx="624">
                  <c:v>2</c:v>
                </c:pt>
                <c:pt idx="625">
                  <c:v>4.2</c:v>
                </c:pt>
                <c:pt idx="626">
                  <c:v>0.9</c:v>
                </c:pt>
                <c:pt idx="627">
                  <c:v>1.6</c:v>
                </c:pt>
                <c:pt idx="628">
                  <c:v>3.8</c:v>
                </c:pt>
                <c:pt idx="629">
                  <c:v>1.3</c:v>
                </c:pt>
                <c:pt idx="630">
                  <c:v>16</c:v>
                </c:pt>
                <c:pt idx="631">
                  <c:v>0</c:v>
                </c:pt>
                <c:pt idx="632">
                  <c:v>1</c:v>
                </c:pt>
                <c:pt idx="633">
                  <c:v>0</c:v>
                </c:pt>
                <c:pt idx="634">
                  <c:v>0</c:v>
                </c:pt>
                <c:pt idx="635">
                  <c:v>1.3</c:v>
                </c:pt>
                <c:pt idx="636">
                  <c:v>0.4</c:v>
                </c:pt>
                <c:pt idx="637">
                  <c:v>1</c:v>
                </c:pt>
                <c:pt idx="638">
                  <c:v>27.9</c:v>
                </c:pt>
                <c:pt idx="639">
                  <c:v>0</c:v>
                </c:pt>
                <c:pt idx="640">
                  <c:v>0</c:v>
                </c:pt>
                <c:pt idx="641">
                  <c:v>0</c:v>
                </c:pt>
                <c:pt idx="642">
                  <c:v>0</c:v>
                </c:pt>
                <c:pt idx="643">
                  <c:v>0.4</c:v>
                </c:pt>
                <c:pt idx="644">
                  <c:v>0.1</c:v>
                </c:pt>
                <c:pt idx="645">
                  <c:v>0.4</c:v>
                </c:pt>
                <c:pt idx="646">
                  <c:v>0.1</c:v>
                </c:pt>
                <c:pt idx="647">
                  <c:v>0</c:v>
                </c:pt>
                <c:pt idx="648">
                  <c:v>0.2</c:v>
                </c:pt>
                <c:pt idx="649">
                  <c:v>0</c:v>
                </c:pt>
                <c:pt idx="650">
                  <c:v>0</c:v>
                </c:pt>
                <c:pt idx="651">
                  <c:v>0</c:v>
                </c:pt>
                <c:pt idx="652">
                  <c:v>0</c:v>
                </c:pt>
                <c:pt idx="653">
                  <c:v>0</c:v>
                </c:pt>
                <c:pt idx="654">
                  <c:v>0.7</c:v>
                </c:pt>
                <c:pt idx="655">
                  <c:v>0</c:v>
                </c:pt>
                <c:pt idx="656">
                  <c:v>0</c:v>
                </c:pt>
                <c:pt idx="657">
                  <c:v>1</c:v>
                </c:pt>
                <c:pt idx="658">
                  <c:v>0.2</c:v>
                </c:pt>
                <c:pt idx="659">
                  <c:v>0.1</c:v>
                </c:pt>
                <c:pt idx="660">
                  <c:v>0</c:v>
                </c:pt>
                <c:pt idx="661">
                  <c:v>0</c:v>
                </c:pt>
                <c:pt idx="662">
                  <c:v>0</c:v>
                </c:pt>
                <c:pt idx="663" formatCode="General">
                  <c:v>2.8</c:v>
                </c:pt>
                <c:pt idx="664" formatCode="General">
                  <c:v>2.1</c:v>
                </c:pt>
                <c:pt idx="665" formatCode="General">
                  <c:v>0.6</c:v>
                </c:pt>
                <c:pt idx="666" formatCode="General">
                  <c:v>0.8</c:v>
                </c:pt>
                <c:pt idx="667" formatCode="General">
                  <c:v>0.8</c:v>
                </c:pt>
                <c:pt idx="668" formatCode="General">
                  <c:v>0.1</c:v>
                </c:pt>
                <c:pt idx="669" formatCode="General">
                  <c:v>1.4</c:v>
                </c:pt>
                <c:pt idx="670" formatCode="General">
                  <c:v>2</c:v>
                </c:pt>
                <c:pt idx="671" formatCode="General">
                  <c:v>1.6</c:v>
                </c:pt>
                <c:pt idx="672" formatCode="General">
                  <c:v>0</c:v>
                </c:pt>
                <c:pt idx="673" formatCode="General">
                  <c:v>1.7</c:v>
                </c:pt>
                <c:pt idx="674" formatCode="General">
                  <c:v>1.3</c:v>
                </c:pt>
                <c:pt idx="675" formatCode="General">
                  <c:v>1.1000000000000001</c:v>
                </c:pt>
                <c:pt idx="676" formatCode="General">
                  <c:v>1.6</c:v>
                </c:pt>
                <c:pt idx="677" formatCode="General">
                  <c:v>3</c:v>
                </c:pt>
                <c:pt idx="678" formatCode="General">
                  <c:v>0</c:v>
                </c:pt>
                <c:pt idx="679" formatCode="General">
                  <c:v>0.3</c:v>
                </c:pt>
                <c:pt idx="680" formatCode="General">
                  <c:v>1.4</c:v>
                </c:pt>
                <c:pt idx="681" formatCode="General">
                  <c:v>1.1000000000000001</c:v>
                </c:pt>
                <c:pt idx="682" formatCode="General">
                  <c:v>2</c:v>
                </c:pt>
                <c:pt idx="683" formatCode="General">
                  <c:v>0</c:v>
                </c:pt>
                <c:pt idx="684" formatCode="General">
                  <c:v>4.7</c:v>
                </c:pt>
                <c:pt idx="685" formatCode="General">
                  <c:v>1.2</c:v>
                </c:pt>
                <c:pt idx="686" formatCode="General">
                  <c:v>0.2</c:v>
                </c:pt>
                <c:pt idx="687" formatCode="General">
                  <c:v>8.3000000000000007</c:v>
                </c:pt>
                <c:pt idx="688" formatCode="General">
                  <c:v>3.7</c:v>
                </c:pt>
                <c:pt idx="689" formatCode="General">
                  <c:v>4.8</c:v>
                </c:pt>
                <c:pt idx="690" formatCode="General">
                  <c:v>2.8</c:v>
                </c:pt>
                <c:pt idx="691" formatCode="General">
                  <c:v>0.1</c:v>
                </c:pt>
                <c:pt idx="692" formatCode="General">
                  <c:v>1</c:v>
                </c:pt>
                <c:pt idx="693" formatCode="General">
                  <c:v>1.8</c:v>
                </c:pt>
                <c:pt idx="694" formatCode="General">
                  <c:v>0.5</c:v>
                </c:pt>
                <c:pt idx="695">
                  <c:v>0</c:v>
                </c:pt>
                <c:pt idx="696">
                  <c:v>0</c:v>
                </c:pt>
                <c:pt idx="697">
                  <c:v>0</c:v>
                </c:pt>
                <c:pt idx="698">
                  <c:v>0</c:v>
                </c:pt>
                <c:pt idx="699">
                  <c:v>0</c:v>
                </c:pt>
                <c:pt idx="700">
                  <c:v>0</c:v>
                </c:pt>
                <c:pt idx="701">
                  <c:v>0.2</c:v>
                </c:pt>
                <c:pt idx="702">
                  <c:v>0</c:v>
                </c:pt>
                <c:pt idx="703">
                  <c:v>2.2000000000000002</c:v>
                </c:pt>
                <c:pt idx="704">
                  <c:v>0</c:v>
                </c:pt>
                <c:pt idx="705">
                  <c:v>0</c:v>
                </c:pt>
                <c:pt idx="706">
                  <c:v>0</c:v>
                </c:pt>
                <c:pt idx="707">
                  <c:v>1.3</c:v>
                </c:pt>
                <c:pt idx="708">
                  <c:v>0.3</c:v>
                </c:pt>
                <c:pt idx="709">
                  <c:v>0.7</c:v>
                </c:pt>
                <c:pt idx="710">
                  <c:v>0</c:v>
                </c:pt>
                <c:pt idx="711">
                  <c:v>0</c:v>
                </c:pt>
                <c:pt idx="712">
                  <c:v>3.5</c:v>
                </c:pt>
                <c:pt idx="713">
                  <c:v>0</c:v>
                </c:pt>
                <c:pt idx="714">
                  <c:v>0.3</c:v>
                </c:pt>
                <c:pt idx="715">
                  <c:v>0</c:v>
                </c:pt>
                <c:pt idx="716">
                  <c:v>0.2</c:v>
                </c:pt>
                <c:pt idx="717">
                  <c:v>0</c:v>
                </c:pt>
                <c:pt idx="718">
                  <c:v>0.7</c:v>
                </c:pt>
                <c:pt idx="719">
                  <c:v>0.5</c:v>
                </c:pt>
                <c:pt idx="720">
                  <c:v>2</c:v>
                </c:pt>
                <c:pt idx="721">
                  <c:v>0</c:v>
                </c:pt>
                <c:pt idx="722">
                  <c:v>0.5</c:v>
                </c:pt>
                <c:pt idx="723">
                  <c:v>0</c:v>
                </c:pt>
                <c:pt idx="724">
                  <c:v>0</c:v>
                </c:pt>
                <c:pt idx="725">
                  <c:v>11</c:v>
                </c:pt>
                <c:pt idx="726">
                  <c:v>0</c:v>
                </c:pt>
                <c:pt idx="727">
                  <c:v>0</c:v>
                </c:pt>
                <c:pt idx="728">
                  <c:v>0.3</c:v>
                </c:pt>
                <c:pt idx="729">
                  <c:v>0</c:v>
                </c:pt>
                <c:pt idx="730">
                  <c:v>0.6</c:v>
                </c:pt>
                <c:pt idx="731">
                  <c:v>0</c:v>
                </c:pt>
                <c:pt idx="732">
                  <c:v>1</c:v>
                </c:pt>
                <c:pt idx="733">
                  <c:v>0.3</c:v>
                </c:pt>
                <c:pt idx="734">
                  <c:v>0.2</c:v>
                </c:pt>
                <c:pt idx="735">
                  <c:v>0</c:v>
                </c:pt>
                <c:pt idx="736">
                  <c:v>0.8</c:v>
                </c:pt>
                <c:pt idx="737">
                  <c:v>0.3</c:v>
                </c:pt>
                <c:pt idx="738">
                  <c:v>0</c:v>
                </c:pt>
                <c:pt idx="739" formatCode="General">
                  <c:v>1.9</c:v>
                </c:pt>
                <c:pt idx="740" formatCode="General">
                  <c:v>1.3</c:v>
                </c:pt>
                <c:pt idx="741" formatCode="General">
                  <c:v>0</c:v>
                </c:pt>
                <c:pt idx="742" formatCode="General">
                  <c:v>2.1</c:v>
                </c:pt>
                <c:pt idx="743" formatCode="General">
                  <c:v>0.5</c:v>
                </c:pt>
                <c:pt idx="744" formatCode="General">
                  <c:v>0.6</c:v>
                </c:pt>
                <c:pt idx="745" formatCode="General">
                  <c:v>1.2</c:v>
                </c:pt>
                <c:pt idx="746" formatCode="General">
                  <c:v>0</c:v>
                </c:pt>
                <c:pt idx="747" formatCode="General">
                  <c:v>0</c:v>
                </c:pt>
                <c:pt idx="748" formatCode="General">
                  <c:v>3.8</c:v>
                </c:pt>
                <c:pt idx="749" formatCode="General">
                  <c:v>1.3</c:v>
                </c:pt>
                <c:pt idx="750" formatCode="General">
                  <c:v>0.5</c:v>
                </c:pt>
                <c:pt idx="751" formatCode="General">
                  <c:v>4.2</c:v>
                </c:pt>
                <c:pt idx="752" formatCode="General">
                  <c:v>0.2</c:v>
                </c:pt>
                <c:pt idx="753" formatCode="General">
                  <c:v>0.1</c:v>
                </c:pt>
                <c:pt idx="754">
                  <c:v>0</c:v>
                </c:pt>
                <c:pt idx="755">
                  <c:v>0</c:v>
                </c:pt>
                <c:pt idx="756">
                  <c:v>0</c:v>
                </c:pt>
                <c:pt idx="757">
                  <c:v>0.8</c:v>
                </c:pt>
                <c:pt idx="758">
                  <c:v>0</c:v>
                </c:pt>
                <c:pt idx="759">
                  <c:v>0</c:v>
                </c:pt>
                <c:pt idx="760">
                  <c:v>0</c:v>
                </c:pt>
                <c:pt idx="761">
                  <c:v>0</c:v>
                </c:pt>
                <c:pt idx="762">
                  <c:v>0</c:v>
                </c:pt>
                <c:pt idx="763">
                  <c:v>0.2</c:v>
                </c:pt>
                <c:pt idx="764">
                  <c:v>0</c:v>
                </c:pt>
                <c:pt idx="765">
                  <c:v>0.3</c:v>
                </c:pt>
                <c:pt idx="766">
                  <c:v>0</c:v>
                </c:pt>
                <c:pt idx="767">
                  <c:v>0</c:v>
                </c:pt>
                <c:pt idx="768">
                  <c:v>0</c:v>
                </c:pt>
                <c:pt idx="769">
                  <c:v>0</c:v>
                </c:pt>
              </c:numCache>
            </c:numRef>
          </c:yVal>
          <c:smooth val="0"/>
          <c:extLst>
            <c:ext xmlns:c16="http://schemas.microsoft.com/office/drawing/2014/chart" uri="{C3380CC4-5D6E-409C-BE32-E72D297353CC}">
              <c16:uniqueId val="{00000000-1B22-4B17-A726-0D8DAA50670F}"/>
            </c:ext>
          </c:extLst>
        </c:ser>
        <c:dLbls>
          <c:showLegendKey val="0"/>
          <c:showVal val="0"/>
          <c:showCatName val="0"/>
          <c:showSerName val="0"/>
          <c:showPercent val="0"/>
          <c:showBubbleSize val="0"/>
        </c:dLbls>
        <c:axId val="405346264"/>
        <c:axId val="1"/>
      </c:scatterChart>
      <c:valAx>
        <c:axId val="405346264"/>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6264"/>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TDS</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all.data!$A$2:$A$771</c:f>
              <c:numCache>
                <c:formatCode>m/d/yyyy</c:formatCode>
                <c:ptCount val="770"/>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numCache>
            </c:numRef>
          </c:xVal>
          <c:yVal>
            <c:numRef>
              <c:f>all.data!$J$2:$J$771</c:f>
              <c:numCache>
                <c:formatCode>0.0</c:formatCode>
                <c:ptCount val="770"/>
                <c:pt idx="0">
                  <c:v>246.9</c:v>
                </c:pt>
                <c:pt idx="1">
                  <c:v>35.1</c:v>
                </c:pt>
                <c:pt idx="2">
                  <c:v>346.4</c:v>
                </c:pt>
                <c:pt idx="3">
                  <c:v>133.6</c:v>
                </c:pt>
                <c:pt idx="4">
                  <c:v>43.1</c:v>
                </c:pt>
                <c:pt idx="5">
                  <c:v>184.2</c:v>
                </c:pt>
                <c:pt idx="6">
                  <c:v>225.8</c:v>
                </c:pt>
                <c:pt idx="7">
                  <c:v>32.4</c:v>
                </c:pt>
                <c:pt idx="8">
                  <c:v>204.2</c:v>
                </c:pt>
                <c:pt idx="9">
                  <c:v>170.9</c:v>
                </c:pt>
                <c:pt idx="10">
                  <c:v>110</c:v>
                </c:pt>
                <c:pt idx="11">
                  <c:v>250.7</c:v>
                </c:pt>
                <c:pt idx="12">
                  <c:v>41.1</c:v>
                </c:pt>
                <c:pt idx="13">
                  <c:v>28.2</c:v>
                </c:pt>
                <c:pt idx="14">
                  <c:v>82</c:v>
                </c:pt>
                <c:pt idx="15">
                  <c:v>163.80000000000001</c:v>
                </c:pt>
                <c:pt idx="16">
                  <c:v>123.3</c:v>
                </c:pt>
                <c:pt idx="17">
                  <c:v>328.7</c:v>
                </c:pt>
                <c:pt idx="18">
                  <c:v>75.599999999999994</c:v>
                </c:pt>
                <c:pt idx="19">
                  <c:v>189.6</c:v>
                </c:pt>
                <c:pt idx="20">
                  <c:v>207.1</c:v>
                </c:pt>
                <c:pt idx="21">
                  <c:v>157.80000000000001</c:v>
                </c:pt>
                <c:pt idx="22">
                  <c:v>203.3</c:v>
                </c:pt>
                <c:pt idx="23">
                  <c:v>205.6</c:v>
                </c:pt>
                <c:pt idx="24">
                  <c:v>39.299999999999997</c:v>
                </c:pt>
                <c:pt idx="25">
                  <c:v>165.8</c:v>
                </c:pt>
                <c:pt idx="26">
                  <c:v>61.8</c:v>
                </c:pt>
                <c:pt idx="27">
                  <c:v>318.5</c:v>
                </c:pt>
                <c:pt idx="28">
                  <c:v>156</c:v>
                </c:pt>
                <c:pt idx="29">
                  <c:v>177.8</c:v>
                </c:pt>
                <c:pt idx="30">
                  <c:v>185.1</c:v>
                </c:pt>
                <c:pt idx="31">
                  <c:v>123.3</c:v>
                </c:pt>
                <c:pt idx="32">
                  <c:v>162.69999999999999</c:v>
                </c:pt>
                <c:pt idx="33">
                  <c:v>230.2</c:v>
                </c:pt>
                <c:pt idx="34">
                  <c:v>228</c:v>
                </c:pt>
                <c:pt idx="35">
                  <c:v>30.2</c:v>
                </c:pt>
                <c:pt idx="36">
                  <c:v>28.9</c:v>
                </c:pt>
                <c:pt idx="37">
                  <c:v>256.2</c:v>
                </c:pt>
                <c:pt idx="38">
                  <c:v>166.4</c:v>
                </c:pt>
                <c:pt idx="39">
                  <c:v>92.7</c:v>
                </c:pt>
                <c:pt idx="40">
                  <c:v>125.1</c:v>
                </c:pt>
                <c:pt idx="41">
                  <c:v>206.2</c:v>
                </c:pt>
                <c:pt idx="42">
                  <c:v>153.30000000000001</c:v>
                </c:pt>
                <c:pt idx="43">
                  <c:v>25.3</c:v>
                </c:pt>
                <c:pt idx="44">
                  <c:v>195.6</c:v>
                </c:pt>
                <c:pt idx="45">
                  <c:v>126.2</c:v>
                </c:pt>
                <c:pt idx="46">
                  <c:v>36.700000000000003</c:v>
                </c:pt>
                <c:pt idx="47">
                  <c:v>61.6</c:v>
                </c:pt>
                <c:pt idx="48">
                  <c:v>151.1</c:v>
                </c:pt>
                <c:pt idx="49">
                  <c:v>202</c:v>
                </c:pt>
                <c:pt idx="50">
                  <c:v>158</c:v>
                </c:pt>
                <c:pt idx="51">
                  <c:v>41.8</c:v>
                </c:pt>
                <c:pt idx="52">
                  <c:v>57.8</c:v>
                </c:pt>
                <c:pt idx="53">
                  <c:v>256</c:v>
                </c:pt>
                <c:pt idx="54">
                  <c:v>134.30000000000001</c:v>
                </c:pt>
                <c:pt idx="55">
                  <c:v>192.8</c:v>
                </c:pt>
                <c:pt idx="56">
                  <c:v>151.1</c:v>
                </c:pt>
                <c:pt idx="57">
                  <c:v>182.8</c:v>
                </c:pt>
                <c:pt idx="58">
                  <c:v>110.8</c:v>
                </c:pt>
                <c:pt idx="59">
                  <c:v>200.8</c:v>
                </c:pt>
                <c:pt idx="60">
                  <c:v>173.9</c:v>
                </c:pt>
                <c:pt idx="61">
                  <c:v>244.4</c:v>
                </c:pt>
                <c:pt idx="62">
                  <c:v>241.9</c:v>
                </c:pt>
                <c:pt idx="63">
                  <c:v>151.6</c:v>
                </c:pt>
                <c:pt idx="64">
                  <c:v>93.4</c:v>
                </c:pt>
                <c:pt idx="65">
                  <c:v>236.1</c:v>
                </c:pt>
                <c:pt idx="66">
                  <c:v>151.1</c:v>
                </c:pt>
                <c:pt idx="67">
                  <c:v>79.099999999999994</c:v>
                </c:pt>
                <c:pt idx="68">
                  <c:v>0</c:v>
                </c:pt>
                <c:pt idx="69">
                  <c:v>228.9</c:v>
                </c:pt>
                <c:pt idx="70">
                  <c:v>210.7</c:v>
                </c:pt>
                <c:pt idx="71">
                  <c:v>70.5</c:v>
                </c:pt>
                <c:pt idx="72">
                  <c:v>174.7</c:v>
                </c:pt>
                <c:pt idx="73">
                  <c:v>311.8</c:v>
                </c:pt>
                <c:pt idx="74">
                  <c:v>272.2</c:v>
                </c:pt>
                <c:pt idx="75">
                  <c:v>135.6</c:v>
                </c:pt>
                <c:pt idx="76">
                  <c:v>277.60000000000002</c:v>
                </c:pt>
                <c:pt idx="77">
                  <c:v>129.30000000000001</c:v>
                </c:pt>
                <c:pt idx="78">
                  <c:v>69.8</c:v>
                </c:pt>
                <c:pt idx="79">
                  <c:v>29.1</c:v>
                </c:pt>
                <c:pt idx="80">
                  <c:v>54.4</c:v>
                </c:pt>
                <c:pt idx="81">
                  <c:v>135.30000000000001</c:v>
                </c:pt>
                <c:pt idx="82">
                  <c:v>127.8</c:v>
                </c:pt>
                <c:pt idx="83">
                  <c:v>112.7</c:v>
                </c:pt>
                <c:pt idx="84">
                  <c:v>212</c:v>
                </c:pt>
                <c:pt idx="85">
                  <c:v>169.8</c:v>
                </c:pt>
                <c:pt idx="86">
                  <c:v>207.1</c:v>
                </c:pt>
                <c:pt idx="87">
                  <c:v>107.6</c:v>
                </c:pt>
                <c:pt idx="88">
                  <c:v>40.5</c:v>
                </c:pt>
                <c:pt idx="89">
                  <c:v>191.8</c:v>
                </c:pt>
                <c:pt idx="90">
                  <c:v>260.89999999999998</c:v>
                </c:pt>
                <c:pt idx="91">
                  <c:v>233.1</c:v>
                </c:pt>
                <c:pt idx="92">
                  <c:v>124.9</c:v>
                </c:pt>
                <c:pt idx="93">
                  <c:v>87.6</c:v>
                </c:pt>
                <c:pt idx="94">
                  <c:v>44.9</c:v>
                </c:pt>
                <c:pt idx="95">
                  <c:v>153.1</c:v>
                </c:pt>
                <c:pt idx="96">
                  <c:v>218.7</c:v>
                </c:pt>
                <c:pt idx="97">
                  <c:v>109.1</c:v>
                </c:pt>
                <c:pt idx="98">
                  <c:v>32.5</c:v>
                </c:pt>
                <c:pt idx="99">
                  <c:v>31.6</c:v>
                </c:pt>
                <c:pt idx="100">
                  <c:v>33.799999999999997</c:v>
                </c:pt>
                <c:pt idx="101">
                  <c:v>45.8</c:v>
                </c:pt>
                <c:pt idx="102">
                  <c:v>94</c:v>
                </c:pt>
                <c:pt idx="103">
                  <c:v>71.8</c:v>
                </c:pt>
                <c:pt idx="104">
                  <c:v>330.9</c:v>
                </c:pt>
                <c:pt idx="105">
                  <c:v>195.1</c:v>
                </c:pt>
                <c:pt idx="106">
                  <c:v>239.3</c:v>
                </c:pt>
                <c:pt idx="107">
                  <c:v>118.5</c:v>
                </c:pt>
                <c:pt idx="108">
                  <c:v>120.2</c:v>
                </c:pt>
                <c:pt idx="109">
                  <c:v>221.3</c:v>
                </c:pt>
                <c:pt idx="110">
                  <c:v>169.8</c:v>
                </c:pt>
                <c:pt idx="111">
                  <c:v>150.4</c:v>
                </c:pt>
                <c:pt idx="112">
                  <c:v>211.1</c:v>
                </c:pt>
                <c:pt idx="113">
                  <c:v>300.89999999999998</c:v>
                </c:pt>
                <c:pt idx="114">
                  <c:v>284.7</c:v>
                </c:pt>
                <c:pt idx="115">
                  <c:v>106.2</c:v>
                </c:pt>
                <c:pt idx="116">
                  <c:v>85.1</c:v>
                </c:pt>
                <c:pt idx="117">
                  <c:v>5.0999999999999996</c:v>
                </c:pt>
                <c:pt idx="118">
                  <c:v>470</c:v>
                </c:pt>
                <c:pt idx="119">
                  <c:v>97.3</c:v>
                </c:pt>
                <c:pt idx="120">
                  <c:v>60</c:v>
                </c:pt>
                <c:pt idx="121">
                  <c:v>227.6</c:v>
                </c:pt>
                <c:pt idx="122">
                  <c:v>156.5</c:v>
                </c:pt>
                <c:pt idx="123">
                  <c:v>216</c:v>
                </c:pt>
                <c:pt idx="124">
                  <c:v>158.69999999999999</c:v>
                </c:pt>
                <c:pt idx="125">
                  <c:v>26.2</c:v>
                </c:pt>
                <c:pt idx="126">
                  <c:v>37.6</c:v>
                </c:pt>
                <c:pt idx="127">
                  <c:v>63.6</c:v>
                </c:pt>
                <c:pt idx="128">
                  <c:v>146.9</c:v>
                </c:pt>
                <c:pt idx="129">
                  <c:v>429.3</c:v>
                </c:pt>
                <c:pt idx="130">
                  <c:v>148.80000000000001</c:v>
                </c:pt>
                <c:pt idx="131">
                  <c:v>206.5</c:v>
                </c:pt>
                <c:pt idx="132">
                  <c:v>285.8</c:v>
                </c:pt>
                <c:pt idx="133">
                  <c:v>193.3</c:v>
                </c:pt>
                <c:pt idx="134">
                  <c:v>214</c:v>
                </c:pt>
                <c:pt idx="135">
                  <c:v>290.3</c:v>
                </c:pt>
                <c:pt idx="136">
                  <c:v>35.5</c:v>
                </c:pt>
                <c:pt idx="137">
                  <c:v>145.30000000000001</c:v>
                </c:pt>
                <c:pt idx="138">
                  <c:v>81.8</c:v>
                </c:pt>
                <c:pt idx="139">
                  <c:v>56.5</c:v>
                </c:pt>
                <c:pt idx="140">
                  <c:v>153.80000000000001</c:v>
                </c:pt>
                <c:pt idx="141">
                  <c:v>38.5</c:v>
                </c:pt>
                <c:pt idx="142">
                  <c:v>279</c:v>
                </c:pt>
                <c:pt idx="143">
                  <c:v>130</c:v>
                </c:pt>
                <c:pt idx="144">
                  <c:v>215.5</c:v>
                </c:pt>
                <c:pt idx="145">
                  <c:v>62.5</c:v>
                </c:pt>
                <c:pt idx="146">
                  <c:v>265</c:v>
                </c:pt>
                <c:pt idx="147">
                  <c:v>222.5</c:v>
                </c:pt>
                <c:pt idx="148">
                  <c:v>90</c:v>
                </c:pt>
                <c:pt idx="149">
                  <c:v>22.5</c:v>
                </c:pt>
                <c:pt idx="150">
                  <c:v>187.5</c:v>
                </c:pt>
                <c:pt idx="151">
                  <c:v>215</c:v>
                </c:pt>
                <c:pt idx="152">
                  <c:v>195</c:v>
                </c:pt>
                <c:pt idx="153">
                  <c:v>147.5</c:v>
                </c:pt>
                <c:pt idx="154">
                  <c:v>30</c:v>
                </c:pt>
                <c:pt idx="155">
                  <c:v>95</c:v>
                </c:pt>
                <c:pt idx="156">
                  <c:v>17.5</c:v>
                </c:pt>
                <c:pt idx="157">
                  <c:v>185</c:v>
                </c:pt>
                <c:pt idx="158">
                  <c:v>137.5</c:v>
                </c:pt>
                <c:pt idx="159">
                  <c:v>247.5</c:v>
                </c:pt>
                <c:pt idx="160">
                  <c:v>105</c:v>
                </c:pt>
                <c:pt idx="161">
                  <c:v>52.5</c:v>
                </c:pt>
                <c:pt idx="162">
                  <c:v>292.5</c:v>
                </c:pt>
                <c:pt idx="163">
                  <c:v>182.5</c:v>
                </c:pt>
                <c:pt idx="164">
                  <c:v>105</c:v>
                </c:pt>
                <c:pt idx="165">
                  <c:v>155</c:v>
                </c:pt>
                <c:pt idx="166">
                  <c:v>135</c:v>
                </c:pt>
                <c:pt idx="167">
                  <c:v>180</c:v>
                </c:pt>
                <c:pt idx="168">
                  <c:v>37.799999999999997</c:v>
                </c:pt>
                <c:pt idx="169">
                  <c:v>73.3</c:v>
                </c:pt>
                <c:pt idx="170">
                  <c:v>102.2</c:v>
                </c:pt>
                <c:pt idx="171">
                  <c:v>224.4</c:v>
                </c:pt>
                <c:pt idx="172">
                  <c:v>190</c:v>
                </c:pt>
                <c:pt idx="173">
                  <c:v>87.5</c:v>
                </c:pt>
                <c:pt idx="174">
                  <c:v>22.5</c:v>
                </c:pt>
                <c:pt idx="175">
                  <c:v>137.5</c:v>
                </c:pt>
                <c:pt idx="176">
                  <c:v>272.5</c:v>
                </c:pt>
                <c:pt idx="177">
                  <c:v>140</c:v>
                </c:pt>
                <c:pt idx="178">
                  <c:v>312.5</c:v>
                </c:pt>
                <c:pt idx="179">
                  <c:v>72.5</c:v>
                </c:pt>
                <c:pt idx="180">
                  <c:v>57.5</c:v>
                </c:pt>
                <c:pt idx="181">
                  <c:v>172.5</c:v>
                </c:pt>
                <c:pt idx="182">
                  <c:v>232.5</c:v>
                </c:pt>
                <c:pt idx="183">
                  <c:v>110</c:v>
                </c:pt>
                <c:pt idx="184">
                  <c:v>225</c:v>
                </c:pt>
                <c:pt idx="185">
                  <c:v>122.5</c:v>
                </c:pt>
                <c:pt idx="186">
                  <c:v>307.5</c:v>
                </c:pt>
                <c:pt idx="187">
                  <c:v>27.5</c:v>
                </c:pt>
                <c:pt idx="188">
                  <c:v>225</c:v>
                </c:pt>
                <c:pt idx="189">
                  <c:v>27.5</c:v>
                </c:pt>
                <c:pt idx="190">
                  <c:v>242.5</c:v>
                </c:pt>
                <c:pt idx="191">
                  <c:v>210</c:v>
                </c:pt>
                <c:pt idx="192">
                  <c:v>305</c:v>
                </c:pt>
                <c:pt idx="193">
                  <c:v>40</c:v>
                </c:pt>
                <c:pt idx="194">
                  <c:v>270</c:v>
                </c:pt>
                <c:pt idx="195">
                  <c:v>187.5</c:v>
                </c:pt>
                <c:pt idx="196">
                  <c:v>35</c:v>
                </c:pt>
                <c:pt idx="197">
                  <c:v>15</c:v>
                </c:pt>
                <c:pt idx="198">
                  <c:v>352.5</c:v>
                </c:pt>
                <c:pt idx="199">
                  <c:v>140</c:v>
                </c:pt>
                <c:pt idx="200">
                  <c:v>197.8</c:v>
                </c:pt>
                <c:pt idx="201">
                  <c:v>82.2</c:v>
                </c:pt>
                <c:pt idx="202">
                  <c:v>113.3</c:v>
                </c:pt>
                <c:pt idx="203">
                  <c:v>397.8</c:v>
                </c:pt>
                <c:pt idx="204">
                  <c:v>240</c:v>
                </c:pt>
                <c:pt idx="205">
                  <c:v>197.8</c:v>
                </c:pt>
                <c:pt idx="206">
                  <c:v>157.80000000000001</c:v>
                </c:pt>
                <c:pt idx="207">
                  <c:v>62.2</c:v>
                </c:pt>
                <c:pt idx="208">
                  <c:v>428.9</c:v>
                </c:pt>
                <c:pt idx="209">
                  <c:v>37.799999999999997</c:v>
                </c:pt>
                <c:pt idx="210">
                  <c:v>246.7</c:v>
                </c:pt>
                <c:pt idx="211">
                  <c:v>228.9</c:v>
                </c:pt>
                <c:pt idx="212">
                  <c:v>280</c:v>
                </c:pt>
                <c:pt idx="213">
                  <c:v>215.6</c:v>
                </c:pt>
                <c:pt idx="214">
                  <c:v>153.30000000000001</c:v>
                </c:pt>
                <c:pt idx="215">
                  <c:v>35.6</c:v>
                </c:pt>
                <c:pt idx="216">
                  <c:v>426.7</c:v>
                </c:pt>
                <c:pt idx="217">
                  <c:v>162.19999999999999</c:v>
                </c:pt>
                <c:pt idx="218">
                  <c:v>388.9</c:v>
                </c:pt>
                <c:pt idx="219">
                  <c:v>104.4</c:v>
                </c:pt>
                <c:pt idx="220">
                  <c:v>88.9</c:v>
                </c:pt>
                <c:pt idx="221">
                  <c:v>222.2</c:v>
                </c:pt>
                <c:pt idx="222">
                  <c:v>233.3</c:v>
                </c:pt>
                <c:pt idx="223">
                  <c:v>137.80000000000001</c:v>
                </c:pt>
                <c:pt idx="224">
                  <c:v>77.8</c:v>
                </c:pt>
                <c:pt idx="225">
                  <c:v>64.400000000000006</c:v>
                </c:pt>
                <c:pt idx="226">
                  <c:v>104.4</c:v>
                </c:pt>
                <c:pt idx="227">
                  <c:v>0</c:v>
                </c:pt>
                <c:pt idx="228">
                  <c:v>17.8</c:v>
                </c:pt>
                <c:pt idx="229">
                  <c:v>135.6</c:v>
                </c:pt>
                <c:pt idx="230">
                  <c:v>180</c:v>
                </c:pt>
                <c:pt idx="231">
                  <c:v>108.9</c:v>
                </c:pt>
                <c:pt idx="232">
                  <c:v>273.3</c:v>
                </c:pt>
                <c:pt idx="233">
                  <c:v>166.7</c:v>
                </c:pt>
                <c:pt idx="234">
                  <c:v>28.9</c:v>
                </c:pt>
                <c:pt idx="235">
                  <c:v>51.1</c:v>
                </c:pt>
                <c:pt idx="236">
                  <c:v>215.6</c:v>
                </c:pt>
                <c:pt idx="237">
                  <c:v>55.6</c:v>
                </c:pt>
                <c:pt idx="238">
                  <c:v>86.7</c:v>
                </c:pt>
                <c:pt idx="239">
                  <c:v>100</c:v>
                </c:pt>
                <c:pt idx="240">
                  <c:v>184.4</c:v>
                </c:pt>
                <c:pt idx="241">
                  <c:v>88.9</c:v>
                </c:pt>
                <c:pt idx="242">
                  <c:v>60</c:v>
                </c:pt>
                <c:pt idx="243">
                  <c:v>268.89999999999998</c:v>
                </c:pt>
                <c:pt idx="244">
                  <c:v>166.7</c:v>
                </c:pt>
                <c:pt idx="245">
                  <c:v>206.7</c:v>
                </c:pt>
                <c:pt idx="246">
                  <c:v>55.6</c:v>
                </c:pt>
                <c:pt idx="247">
                  <c:v>293.3</c:v>
                </c:pt>
                <c:pt idx="248">
                  <c:v>266.7</c:v>
                </c:pt>
                <c:pt idx="249">
                  <c:v>37.799999999999997</c:v>
                </c:pt>
                <c:pt idx="250">
                  <c:v>255.6</c:v>
                </c:pt>
                <c:pt idx="251">
                  <c:v>180</c:v>
                </c:pt>
                <c:pt idx="252">
                  <c:v>235.6</c:v>
                </c:pt>
                <c:pt idx="253">
                  <c:v>57.8</c:v>
                </c:pt>
                <c:pt idx="254">
                  <c:v>120</c:v>
                </c:pt>
                <c:pt idx="255">
                  <c:v>37.799999999999997</c:v>
                </c:pt>
                <c:pt idx="256">
                  <c:v>284.39999999999998</c:v>
                </c:pt>
                <c:pt idx="257">
                  <c:v>168.9</c:v>
                </c:pt>
                <c:pt idx="258">
                  <c:v>213.3</c:v>
                </c:pt>
                <c:pt idx="259">
                  <c:v>244.4</c:v>
                </c:pt>
                <c:pt idx="260">
                  <c:v>166.7</c:v>
                </c:pt>
                <c:pt idx="261">
                  <c:v>71.099999999999994</c:v>
                </c:pt>
                <c:pt idx="262">
                  <c:v>71.099999999999994</c:v>
                </c:pt>
                <c:pt idx="263">
                  <c:v>37.799999999999997</c:v>
                </c:pt>
                <c:pt idx="264">
                  <c:v>246.7</c:v>
                </c:pt>
                <c:pt idx="265">
                  <c:v>71.099999999999994</c:v>
                </c:pt>
                <c:pt idx="266">
                  <c:v>291.10000000000002</c:v>
                </c:pt>
                <c:pt idx="267">
                  <c:v>166.7</c:v>
                </c:pt>
                <c:pt idx="268">
                  <c:v>500</c:v>
                </c:pt>
                <c:pt idx="269">
                  <c:v>71.099999999999994</c:v>
                </c:pt>
                <c:pt idx="270">
                  <c:v>182.2</c:v>
                </c:pt>
                <c:pt idx="271">
                  <c:v>220</c:v>
                </c:pt>
                <c:pt idx="272">
                  <c:v>417.8</c:v>
                </c:pt>
                <c:pt idx="273">
                  <c:v>228.9</c:v>
                </c:pt>
                <c:pt idx="274">
                  <c:v>135.6</c:v>
                </c:pt>
                <c:pt idx="275">
                  <c:v>26.7</c:v>
                </c:pt>
                <c:pt idx="276">
                  <c:v>302.2</c:v>
                </c:pt>
                <c:pt idx="277">
                  <c:v>208.9</c:v>
                </c:pt>
                <c:pt idx="278">
                  <c:v>71.099999999999994</c:v>
                </c:pt>
                <c:pt idx="279">
                  <c:v>151.1</c:v>
                </c:pt>
                <c:pt idx="280">
                  <c:v>306.7</c:v>
                </c:pt>
                <c:pt idx="281">
                  <c:v>57.8</c:v>
                </c:pt>
                <c:pt idx="282">
                  <c:v>395.6</c:v>
                </c:pt>
                <c:pt idx="283">
                  <c:v>295.60000000000002</c:v>
                </c:pt>
                <c:pt idx="284">
                  <c:v>357.8</c:v>
                </c:pt>
                <c:pt idx="285">
                  <c:v>22.2</c:v>
                </c:pt>
                <c:pt idx="286">
                  <c:v>46.7</c:v>
                </c:pt>
                <c:pt idx="287">
                  <c:v>108.9</c:v>
                </c:pt>
                <c:pt idx="288">
                  <c:v>317.8</c:v>
                </c:pt>
                <c:pt idx="289">
                  <c:v>126.7</c:v>
                </c:pt>
                <c:pt idx="290">
                  <c:v>120</c:v>
                </c:pt>
                <c:pt idx="291">
                  <c:v>91.1</c:v>
                </c:pt>
                <c:pt idx="292">
                  <c:v>306.2</c:v>
                </c:pt>
                <c:pt idx="293">
                  <c:v>130.4</c:v>
                </c:pt>
                <c:pt idx="294">
                  <c:v>179.1</c:v>
                </c:pt>
                <c:pt idx="295">
                  <c:v>180</c:v>
                </c:pt>
                <c:pt idx="296">
                  <c:v>115.7</c:v>
                </c:pt>
                <c:pt idx="297">
                  <c:v>40.200000000000003</c:v>
                </c:pt>
                <c:pt idx="298">
                  <c:v>33.299999999999997</c:v>
                </c:pt>
                <c:pt idx="299">
                  <c:v>195.1</c:v>
                </c:pt>
                <c:pt idx="300">
                  <c:v>65.599999999999994</c:v>
                </c:pt>
                <c:pt idx="301">
                  <c:v>245.8</c:v>
                </c:pt>
                <c:pt idx="302">
                  <c:v>288.7</c:v>
                </c:pt>
                <c:pt idx="303">
                  <c:v>207.3</c:v>
                </c:pt>
                <c:pt idx="304">
                  <c:v>112.7</c:v>
                </c:pt>
                <c:pt idx="305">
                  <c:v>68.400000000000006</c:v>
                </c:pt>
                <c:pt idx="306">
                  <c:v>96.7</c:v>
                </c:pt>
                <c:pt idx="307">
                  <c:v>301.3</c:v>
                </c:pt>
                <c:pt idx="308">
                  <c:v>54.4</c:v>
                </c:pt>
                <c:pt idx="309">
                  <c:v>102</c:v>
                </c:pt>
                <c:pt idx="310">
                  <c:v>166.9</c:v>
                </c:pt>
                <c:pt idx="311">
                  <c:v>311.10000000000002</c:v>
                </c:pt>
                <c:pt idx="312">
                  <c:v>220.9</c:v>
                </c:pt>
                <c:pt idx="313">
                  <c:v>84.2</c:v>
                </c:pt>
                <c:pt idx="314">
                  <c:v>86.2</c:v>
                </c:pt>
                <c:pt idx="315">
                  <c:v>233.6</c:v>
                </c:pt>
                <c:pt idx="316">
                  <c:v>33.6</c:v>
                </c:pt>
                <c:pt idx="317">
                  <c:v>169.8</c:v>
                </c:pt>
                <c:pt idx="318">
                  <c:v>146.9</c:v>
                </c:pt>
                <c:pt idx="319">
                  <c:v>162.69999999999999</c:v>
                </c:pt>
                <c:pt idx="320">
                  <c:v>154.69999999999999</c:v>
                </c:pt>
                <c:pt idx="321">
                  <c:v>225.6</c:v>
                </c:pt>
                <c:pt idx="322">
                  <c:v>396.4</c:v>
                </c:pt>
                <c:pt idx="323">
                  <c:v>375.8</c:v>
                </c:pt>
                <c:pt idx="324">
                  <c:v>212</c:v>
                </c:pt>
                <c:pt idx="325">
                  <c:v>170.7</c:v>
                </c:pt>
                <c:pt idx="326">
                  <c:v>75.8</c:v>
                </c:pt>
                <c:pt idx="327">
                  <c:v>312.7</c:v>
                </c:pt>
                <c:pt idx="328">
                  <c:v>162.69999999999999</c:v>
                </c:pt>
                <c:pt idx="329">
                  <c:v>222.2</c:v>
                </c:pt>
                <c:pt idx="330">
                  <c:v>80.900000000000006</c:v>
                </c:pt>
                <c:pt idx="331">
                  <c:v>208.4</c:v>
                </c:pt>
                <c:pt idx="332">
                  <c:v>61.7</c:v>
                </c:pt>
                <c:pt idx="333">
                  <c:v>94.2</c:v>
                </c:pt>
                <c:pt idx="334">
                  <c:v>280.7</c:v>
                </c:pt>
                <c:pt idx="335">
                  <c:v>282.7</c:v>
                </c:pt>
                <c:pt idx="336">
                  <c:v>21.1</c:v>
                </c:pt>
                <c:pt idx="337">
                  <c:v>341.6</c:v>
                </c:pt>
                <c:pt idx="338">
                  <c:v>163.1</c:v>
                </c:pt>
                <c:pt idx="339">
                  <c:v>215.6</c:v>
                </c:pt>
                <c:pt idx="340">
                  <c:v>64.900000000000006</c:v>
                </c:pt>
                <c:pt idx="341">
                  <c:v>282.2</c:v>
                </c:pt>
                <c:pt idx="342">
                  <c:v>145.30000000000001</c:v>
                </c:pt>
                <c:pt idx="343">
                  <c:v>34.4</c:v>
                </c:pt>
                <c:pt idx="344">
                  <c:v>245.5</c:v>
                </c:pt>
                <c:pt idx="345">
                  <c:v>196.9</c:v>
                </c:pt>
                <c:pt idx="346">
                  <c:v>44.9</c:v>
                </c:pt>
                <c:pt idx="347">
                  <c:v>133.30000000000001</c:v>
                </c:pt>
                <c:pt idx="348">
                  <c:v>253.5</c:v>
                </c:pt>
                <c:pt idx="349">
                  <c:v>68.599999999999994</c:v>
                </c:pt>
                <c:pt idx="350">
                  <c:v>55.8</c:v>
                </c:pt>
                <c:pt idx="351">
                  <c:v>186.2</c:v>
                </c:pt>
                <c:pt idx="352">
                  <c:v>211.1</c:v>
                </c:pt>
                <c:pt idx="353">
                  <c:v>173.6</c:v>
                </c:pt>
                <c:pt idx="354">
                  <c:v>183.8</c:v>
                </c:pt>
                <c:pt idx="355">
                  <c:v>97.3</c:v>
                </c:pt>
                <c:pt idx="356">
                  <c:v>79.3</c:v>
                </c:pt>
                <c:pt idx="357">
                  <c:v>99.8</c:v>
                </c:pt>
                <c:pt idx="358">
                  <c:v>25.6</c:v>
                </c:pt>
                <c:pt idx="359">
                  <c:v>204.2</c:v>
                </c:pt>
                <c:pt idx="360">
                  <c:v>261.3</c:v>
                </c:pt>
                <c:pt idx="361">
                  <c:v>275.2</c:v>
                </c:pt>
                <c:pt idx="362">
                  <c:v>119.8</c:v>
                </c:pt>
                <c:pt idx="363">
                  <c:v>169.8</c:v>
                </c:pt>
                <c:pt idx="364">
                  <c:v>61.8</c:v>
                </c:pt>
                <c:pt idx="365">
                  <c:v>287.60000000000002</c:v>
                </c:pt>
                <c:pt idx="366">
                  <c:v>45.6</c:v>
                </c:pt>
                <c:pt idx="367">
                  <c:v>27.1</c:v>
                </c:pt>
                <c:pt idx="368">
                  <c:v>45.1</c:v>
                </c:pt>
                <c:pt idx="369">
                  <c:v>90.4</c:v>
                </c:pt>
                <c:pt idx="370">
                  <c:v>112.2</c:v>
                </c:pt>
                <c:pt idx="371">
                  <c:v>161.80000000000001</c:v>
                </c:pt>
                <c:pt idx="372">
                  <c:v>276.39999999999998</c:v>
                </c:pt>
                <c:pt idx="373">
                  <c:v>190</c:v>
                </c:pt>
                <c:pt idx="374">
                  <c:v>154.19999999999999</c:v>
                </c:pt>
                <c:pt idx="375">
                  <c:v>26.9</c:v>
                </c:pt>
                <c:pt idx="376">
                  <c:v>200.7</c:v>
                </c:pt>
                <c:pt idx="377">
                  <c:v>174</c:v>
                </c:pt>
                <c:pt idx="378">
                  <c:v>147.6</c:v>
                </c:pt>
                <c:pt idx="379">
                  <c:v>105.1</c:v>
                </c:pt>
                <c:pt idx="380">
                  <c:v>68</c:v>
                </c:pt>
                <c:pt idx="381">
                  <c:v>89.8</c:v>
                </c:pt>
                <c:pt idx="382">
                  <c:v>118.9</c:v>
                </c:pt>
                <c:pt idx="383">
                  <c:v>257.3</c:v>
                </c:pt>
                <c:pt idx="384">
                  <c:v>60.9</c:v>
                </c:pt>
                <c:pt idx="385">
                  <c:v>46.2</c:v>
                </c:pt>
                <c:pt idx="386">
                  <c:v>32.200000000000003</c:v>
                </c:pt>
                <c:pt idx="387">
                  <c:v>52.9</c:v>
                </c:pt>
                <c:pt idx="388">
                  <c:v>112.4</c:v>
                </c:pt>
                <c:pt idx="389">
                  <c:v>344.9</c:v>
                </c:pt>
                <c:pt idx="390">
                  <c:v>315.10000000000002</c:v>
                </c:pt>
                <c:pt idx="391">
                  <c:v>134.1</c:v>
                </c:pt>
                <c:pt idx="392">
                  <c:v>374.7</c:v>
                </c:pt>
                <c:pt idx="393">
                  <c:v>168.4</c:v>
                </c:pt>
                <c:pt idx="394">
                  <c:v>227.8</c:v>
                </c:pt>
                <c:pt idx="395">
                  <c:v>45.8</c:v>
                </c:pt>
                <c:pt idx="396">
                  <c:v>39.6</c:v>
                </c:pt>
                <c:pt idx="397">
                  <c:v>161.30000000000001</c:v>
                </c:pt>
                <c:pt idx="398">
                  <c:v>209.3</c:v>
                </c:pt>
                <c:pt idx="399">
                  <c:v>191.8</c:v>
                </c:pt>
                <c:pt idx="400">
                  <c:v>114.2</c:v>
                </c:pt>
                <c:pt idx="401">
                  <c:v>317.60000000000002</c:v>
                </c:pt>
                <c:pt idx="402">
                  <c:v>14.2</c:v>
                </c:pt>
                <c:pt idx="403">
                  <c:v>204</c:v>
                </c:pt>
                <c:pt idx="404">
                  <c:v>127.7</c:v>
                </c:pt>
                <c:pt idx="405">
                  <c:v>160.1</c:v>
                </c:pt>
                <c:pt idx="406">
                  <c:v>54.9</c:v>
                </c:pt>
                <c:pt idx="407">
                  <c:v>87.6</c:v>
                </c:pt>
                <c:pt idx="408">
                  <c:v>84.1</c:v>
                </c:pt>
                <c:pt idx="409">
                  <c:v>65.8</c:v>
                </c:pt>
                <c:pt idx="410">
                  <c:v>87.1</c:v>
                </c:pt>
                <c:pt idx="411">
                  <c:v>201.1</c:v>
                </c:pt>
                <c:pt idx="412">
                  <c:v>172.4</c:v>
                </c:pt>
                <c:pt idx="413">
                  <c:v>114.7</c:v>
                </c:pt>
                <c:pt idx="414">
                  <c:v>44.9</c:v>
                </c:pt>
                <c:pt idx="415">
                  <c:v>180.4</c:v>
                </c:pt>
                <c:pt idx="416">
                  <c:v>223.3</c:v>
                </c:pt>
                <c:pt idx="417">
                  <c:v>36.200000000000003</c:v>
                </c:pt>
                <c:pt idx="418">
                  <c:v>142.9</c:v>
                </c:pt>
                <c:pt idx="419">
                  <c:v>186</c:v>
                </c:pt>
                <c:pt idx="420">
                  <c:v>62.2</c:v>
                </c:pt>
                <c:pt idx="421">
                  <c:v>134</c:v>
                </c:pt>
                <c:pt idx="422">
                  <c:v>93.3</c:v>
                </c:pt>
                <c:pt idx="423">
                  <c:v>227.1</c:v>
                </c:pt>
                <c:pt idx="424">
                  <c:v>30.7</c:v>
                </c:pt>
                <c:pt idx="425">
                  <c:v>344.6</c:v>
                </c:pt>
                <c:pt idx="426">
                  <c:v>84.9</c:v>
                </c:pt>
                <c:pt idx="427">
                  <c:v>300.7</c:v>
                </c:pt>
                <c:pt idx="428">
                  <c:v>55.6</c:v>
                </c:pt>
                <c:pt idx="429">
                  <c:v>77.099999999999994</c:v>
                </c:pt>
                <c:pt idx="430">
                  <c:v>261.8</c:v>
                </c:pt>
                <c:pt idx="431">
                  <c:v>242.7</c:v>
                </c:pt>
                <c:pt idx="432">
                  <c:v>24.4</c:v>
                </c:pt>
                <c:pt idx="433">
                  <c:v>178.9</c:v>
                </c:pt>
                <c:pt idx="434">
                  <c:v>154.9</c:v>
                </c:pt>
                <c:pt idx="435">
                  <c:v>160.4</c:v>
                </c:pt>
                <c:pt idx="436">
                  <c:v>152.4</c:v>
                </c:pt>
                <c:pt idx="437">
                  <c:v>182.2</c:v>
                </c:pt>
                <c:pt idx="438">
                  <c:v>56.9</c:v>
                </c:pt>
                <c:pt idx="439">
                  <c:v>96.4</c:v>
                </c:pt>
                <c:pt idx="440">
                  <c:v>206</c:v>
                </c:pt>
                <c:pt idx="441">
                  <c:v>64</c:v>
                </c:pt>
                <c:pt idx="442">
                  <c:v>269.10000000000002</c:v>
                </c:pt>
                <c:pt idx="443">
                  <c:v>60.2</c:v>
                </c:pt>
                <c:pt idx="444">
                  <c:v>34.9</c:v>
                </c:pt>
                <c:pt idx="445">
                  <c:v>53.1</c:v>
                </c:pt>
                <c:pt idx="446">
                  <c:v>116.9</c:v>
                </c:pt>
                <c:pt idx="447">
                  <c:v>84.9</c:v>
                </c:pt>
                <c:pt idx="448">
                  <c:v>48</c:v>
                </c:pt>
                <c:pt idx="449">
                  <c:v>317.3</c:v>
                </c:pt>
                <c:pt idx="450">
                  <c:v>283.3</c:v>
                </c:pt>
                <c:pt idx="451">
                  <c:v>82.9</c:v>
                </c:pt>
                <c:pt idx="452">
                  <c:v>24.4</c:v>
                </c:pt>
                <c:pt idx="453">
                  <c:v>114.2</c:v>
                </c:pt>
                <c:pt idx="454">
                  <c:v>161.6</c:v>
                </c:pt>
                <c:pt idx="455">
                  <c:v>181.8</c:v>
                </c:pt>
                <c:pt idx="456">
                  <c:v>80.400000000000006</c:v>
                </c:pt>
                <c:pt idx="457">
                  <c:v>21.6</c:v>
                </c:pt>
                <c:pt idx="458">
                  <c:v>244.8</c:v>
                </c:pt>
                <c:pt idx="459">
                  <c:v>306</c:v>
                </c:pt>
                <c:pt idx="460">
                  <c:v>144.4</c:v>
                </c:pt>
                <c:pt idx="461">
                  <c:v>191.1</c:v>
                </c:pt>
                <c:pt idx="462">
                  <c:v>39.1</c:v>
                </c:pt>
                <c:pt idx="463">
                  <c:v>8</c:v>
                </c:pt>
                <c:pt idx="464">
                  <c:v>20.2</c:v>
                </c:pt>
                <c:pt idx="465">
                  <c:v>68.400000000000006</c:v>
                </c:pt>
                <c:pt idx="466">
                  <c:v>248.4</c:v>
                </c:pt>
                <c:pt idx="467">
                  <c:v>125.1</c:v>
                </c:pt>
                <c:pt idx="468">
                  <c:v>66</c:v>
                </c:pt>
                <c:pt idx="469">
                  <c:v>42</c:v>
                </c:pt>
                <c:pt idx="470" formatCode="General">
                  <c:v>143.4</c:v>
                </c:pt>
                <c:pt idx="471" formatCode="General">
                  <c:v>194.4</c:v>
                </c:pt>
                <c:pt idx="472" formatCode="General">
                  <c:v>130</c:v>
                </c:pt>
                <c:pt idx="473" formatCode="General">
                  <c:v>230.9</c:v>
                </c:pt>
                <c:pt idx="474" formatCode="General">
                  <c:v>97.1</c:v>
                </c:pt>
                <c:pt idx="475" formatCode="General">
                  <c:v>51.3</c:v>
                </c:pt>
                <c:pt idx="476" formatCode="General">
                  <c:v>53.1</c:v>
                </c:pt>
                <c:pt idx="477" formatCode="General">
                  <c:v>20.399999999999999</c:v>
                </c:pt>
                <c:pt idx="478" formatCode="General">
                  <c:v>58.2</c:v>
                </c:pt>
                <c:pt idx="479" formatCode="General">
                  <c:v>167.3</c:v>
                </c:pt>
                <c:pt idx="480" formatCode="General">
                  <c:v>64.7</c:v>
                </c:pt>
                <c:pt idx="481" formatCode="General">
                  <c:v>308.7</c:v>
                </c:pt>
                <c:pt idx="482" formatCode="General">
                  <c:v>103.3</c:v>
                </c:pt>
                <c:pt idx="483" formatCode="General">
                  <c:v>154.19999999999999</c:v>
                </c:pt>
                <c:pt idx="484" formatCode="General">
                  <c:v>169.8</c:v>
                </c:pt>
                <c:pt idx="485" formatCode="General">
                  <c:v>42.7</c:v>
                </c:pt>
                <c:pt idx="486" formatCode="General">
                  <c:v>144.9</c:v>
                </c:pt>
                <c:pt idx="487" formatCode="General">
                  <c:v>42.4</c:v>
                </c:pt>
                <c:pt idx="488" formatCode="General">
                  <c:v>17.3</c:v>
                </c:pt>
                <c:pt idx="489" formatCode="General">
                  <c:v>44.4</c:v>
                </c:pt>
                <c:pt idx="490" formatCode="General">
                  <c:v>134.19999999999999</c:v>
                </c:pt>
                <c:pt idx="491" formatCode="General">
                  <c:v>88.7</c:v>
                </c:pt>
                <c:pt idx="492" formatCode="General">
                  <c:v>20</c:v>
                </c:pt>
                <c:pt idx="493" formatCode="General">
                  <c:v>55.8</c:v>
                </c:pt>
                <c:pt idx="494" formatCode="General">
                  <c:v>252.4</c:v>
                </c:pt>
                <c:pt idx="495" formatCode="General">
                  <c:v>218.7</c:v>
                </c:pt>
                <c:pt idx="496" formatCode="General">
                  <c:v>160.4</c:v>
                </c:pt>
                <c:pt idx="497" formatCode="General">
                  <c:v>211.3</c:v>
                </c:pt>
                <c:pt idx="498" formatCode="General">
                  <c:v>227.3</c:v>
                </c:pt>
                <c:pt idx="499" formatCode="General">
                  <c:v>74.400000000000006</c:v>
                </c:pt>
                <c:pt idx="500" formatCode="General">
                  <c:v>27.3</c:v>
                </c:pt>
                <c:pt idx="501" formatCode="General">
                  <c:v>58.9</c:v>
                </c:pt>
                <c:pt idx="502" formatCode="General">
                  <c:v>30.4</c:v>
                </c:pt>
                <c:pt idx="503" formatCode="General">
                  <c:v>78.400000000000006</c:v>
                </c:pt>
                <c:pt idx="504" formatCode="General">
                  <c:v>347.6</c:v>
                </c:pt>
                <c:pt idx="505" formatCode="General">
                  <c:v>178.4</c:v>
                </c:pt>
                <c:pt idx="506" formatCode="General">
                  <c:v>98.9</c:v>
                </c:pt>
                <c:pt idx="507" formatCode="General">
                  <c:v>44.9</c:v>
                </c:pt>
                <c:pt idx="508" formatCode="General">
                  <c:v>52</c:v>
                </c:pt>
                <c:pt idx="509" formatCode="General">
                  <c:v>292.7</c:v>
                </c:pt>
                <c:pt idx="510" formatCode="General">
                  <c:v>59.1</c:v>
                </c:pt>
                <c:pt idx="511" formatCode="General">
                  <c:v>58.4</c:v>
                </c:pt>
                <c:pt idx="512" formatCode="General">
                  <c:v>216.4</c:v>
                </c:pt>
                <c:pt idx="513" formatCode="General">
                  <c:v>238.9</c:v>
                </c:pt>
                <c:pt idx="514" formatCode="General">
                  <c:v>130.4</c:v>
                </c:pt>
                <c:pt idx="515" formatCode="General">
                  <c:v>34</c:v>
                </c:pt>
                <c:pt idx="516" formatCode="General">
                  <c:v>34.700000000000003</c:v>
                </c:pt>
                <c:pt idx="517" formatCode="General">
                  <c:v>236.9</c:v>
                </c:pt>
                <c:pt idx="518" formatCode="General">
                  <c:v>153.19999999999999</c:v>
                </c:pt>
                <c:pt idx="519" formatCode="General">
                  <c:v>194</c:v>
                </c:pt>
                <c:pt idx="520" formatCode="General">
                  <c:v>66</c:v>
                </c:pt>
                <c:pt idx="521" formatCode="General">
                  <c:v>268.3</c:v>
                </c:pt>
                <c:pt idx="522" formatCode="General">
                  <c:v>27.7</c:v>
                </c:pt>
                <c:pt idx="523" formatCode="General">
                  <c:v>32</c:v>
                </c:pt>
                <c:pt idx="524" formatCode="General">
                  <c:v>67.5</c:v>
                </c:pt>
                <c:pt idx="525">
                  <c:v>15</c:v>
                </c:pt>
                <c:pt idx="526">
                  <c:v>148.80000000000001</c:v>
                </c:pt>
                <c:pt idx="527">
                  <c:v>37.200000000000003</c:v>
                </c:pt>
                <c:pt idx="528">
                  <c:v>133</c:v>
                </c:pt>
                <c:pt idx="529">
                  <c:v>87</c:v>
                </c:pt>
                <c:pt idx="530">
                  <c:v>32.700000000000003</c:v>
                </c:pt>
                <c:pt idx="531">
                  <c:v>22.2</c:v>
                </c:pt>
                <c:pt idx="532">
                  <c:v>194.4</c:v>
                </c:pt>
                <c:pt idx="533">
                  <c:v>48.1</c:v>
                </c:pt>
                <c:pt idx="534">
                  <c:v>145.4</c:v>
                </c:pt>
                <c:pt idx="535">
                  <c:v>197.4</c:v>
                </c:pt>
                <c:pt idx="536">
                  <c:v>66.599999999999994</c:v>
                </c:pt>
                <c:pt idx="537">
                  <c:v>258.8</c:v>
                </c:pt>
                <c:pt idx="538">
                  <c:v>76.099999999999994</c:v>
                </c:pt>
                <c:pt idx="539">
                  <c:v>38</c:v>
                </c:pt>
                <c:pt idx="540">
                  <c:v>36.299999999999997</c:v>
                </c:pt>
                <c:pt idx="541">
                  <c:v>213.9</c:v>
                </c:pt>
                <c:pt idx="542">
                  <c:v>61</c:v>
                </c:pt>
                <c:pt idx="543">
                  <c:v>49.1</c:v>
                </c:pt>
                <c:pt idx="544">
                  <c:v>88.7</c:v>
                </c:pt>
                <c:pt idx="545">
                  <c:v>207.7</c:v>
                </c:pt>
                <c:pt idx="546">
                  <c:v>41.4</c:v>
                </c:pt>
                <c:pt idx="547">
                  <c:v>27.4</c:v>
                </c:pt>
                <c:pt idx="548">
                  <c:v>28.4</c:v>
                </c:pt>
                <c:pt idx="549">
                  <c:v>126</c:v>
                </c:pt>
                <c:pt idx="550">
                  <c:v>89.3</c:v>
                </c:pt>
                <c:pt idx="551">
                  <c:v>125.7</c:v>
                </c:pt>
                <c:pt idx="552">
                  <c:v>163.1</c:v>
                </c:pt>
                <c:pt idx="553">
                  <c:v>21.9</c:v>
                </c:pt>
                <c:pt idx="554">
                  <c:v>221.8</c:v>
                </c:pt>
                <c:pt idx="555">
                  <c:v>51.7</c:v>
                </c:pt>
                <c:pt idx="556">
                  <c:v>64.400000000000006</c:v>
                </c:pt>
                <c:pt idx="557">
                  <c:v>237</c:v>
                </c:pt>
                <c:pt idx="558">
                  <c:v>223.2</c:v>
                </c:pt>
                <c:pt idx="559">
                  <c:v>168.3</c:v>
                </c:pt>
                <c:pt idx="560">
                  <c:v>97.1</c:v>
                </c:pt>
                <c:pt idx="561">
                  <c:v>380.8</c:v>
                </c:pt>
                <c:pt idx="562">
                  <c:v>194.8</c:v>
                </c:pt>
                <c:pt idx="563">
                  <c:v>97.1</c:v>
                </c:pt>
                <c:pt idx="564">
                  <c:v>260.39999999999998</c:v>
                </c:pt>
                <c:pt idx="565">
                  <c:v>47.7</c:v>
                </c:pt>
                <c:pt idx="566">
                  <c:v>18.399999999999999</c:v>
                </c:pt>
                <c:pt idx="567">
                  <c:v>93.4</c:v>
                </c:pt>
                <c:pt idx="568">
                  <c:v>97</c:v>
                </c:pt>
                <c:pt idx="569">
                  <c:v>198.8</c:v>
                </c:pt>
                <c:pt idx="570" formatCode="General">
                  <c:v>79.099999999999994</c:v>
                </c:pt>
                <c:pt idx="571" formatCode="General">
                  <c:v>82.2</c:v>
                </c:pt>
                <c:pt idx="572" formatCode="General">
                  <c:v>31.8</c:v>
                </c:pt>
                <c:pt idx="573" formatCode="General">
                  <c:v>92.4</c:v>
                </c:pt>
                <c:pt idx="574" formatCode="General">
                  <c:v>150.9</c:v>
                </c:pt>
                <c:pt idx="575" formatCode="General">
                  <c:v>243</c:v>
                </c:pt>
                <c:pt idx="576" formatCode="General">
                  <c:v>76.900000000000006</c:v>
                </c:pt>
                <c:pt idx="577" formatCode="General">
                  <c:v>43.5</c:v>
                </c:pt>
                <c:pt idx="578" formatCode="General">
                  <c:v>46.7</c:v>
                </c:pt>
                <c:pt idx="579" formatCode="General">
                  <c:v>262.5</c:v>
                </c:pt>
                <c:pt idx="580" formatCode="General">
                  <c:v>193.1</c:v>
                </c:pt>
                <c:pt idx="581" formatCode="General">
                  <c:v>237.2</c:v>
                </c:pt>
                <c:pt idx="582" formatCode="General">
                  <c:v>225.7</c:v>
                </c:pt>
                <c:pt idx="583" formatCode="General">
                  <c:v>324.39999999999998</c:v>
                </c:pt>
                <c:pt idx="584" formatCode="General">
                  <c:v>36.299999999999997</c:v>
                </c:pt>
                <c:pt idx="585">
                  <c:v>56.1</c:v>
                </c:pt>
                <c:pt idx="586">
                  <c:v>180.9</c:v>
                </c:pt>
                <c:pt idx="587">
                  <c:v>126.3</c:v>
                </c:pt>
                <c:pt idx="588">
                  <c:v>26.1</c:v>
                </c:pt>
                <c:pt idx="589">
                  <c:v>31</c:v>
                </c:pt>
                <c:pt idx="590">
                  <c:v>41.5</c:v>
                </c:pt>
                <c:pt idx="591">
                  <c:v>192.2</c:v>
                </c:pt>
                <c:pt idx="592">
                  <c:v>196.9</c:v>
                </c:pt>
                <c:pt idx="593">
                  <c:v>113.1</c:v>
                </c:pt>
                <c:pt idx="594">
                  <c:v>159.5</c:v>
                </c:pt>
                <c:pt idx="595">
                  <c:v>36</c:v>
                </c:pt>
                <c:pt idx="596">
                  <c:v>275.8</c:v>
                </c:pt>
                <c:pt idx="597">
                  <c:v>48.7</c:v>
                </c:pt>
                <c:pt idx="598">
                  <c:v>41.2</c:v>
                </c:pt>
                <c:pt idx="599">
                  <c:v>68</c:v>
                </c:pt>
                <c:pt idx="600">
                  <c:v>225.6</c:v>
                </c:pt>
                <c:pt idx="601" formatCode="General">
                  <c:v>36.5</c:v>
                </c:pt>
                <c:pt idx="602" formatCode="General">
                  <c:v>47.1</c:v>
                </c:pt>
                <c:pt idx="603" formatCode="General">
                  <c:v>4</c:v>
                </c:pt>
                <c:pt idx="604" formatCode="General">
                  <c:v>48.4</c:v>
                </c:pt>
                <c:pt idx="605">
                  <c:v>152.69999999999999</c:v>
                </c:pt>
                <c:pt idx="606">
                  <c:v>200.7</c:v>
                </c:pt>
                <c:pt idx="607">
                  <c:v>55.3</c:v>
                </c:pt>
                <c:pt idx="608">
                  <c:v>105.2</c:v>
                </c:pt>
                <c:pt idx="609">
                  <c:v>26.1</c:v>
                </c:pt>
                <c:pt idx="610">
                  <c:v>65</c:v>
                </c:pt>
                <c:pt idx="611">
                  <c:v>214.4</c:v>
                </c:pt>
                <c:pt idx="612">
                  <c:v>65.900000000000006</c:v>
                </c:pt>
                <c:pt idx="613">
                  <c:v>26.7</c:v>
                </c:pt>
                <c:pt idx="614">
                  <c:v>243.1</c:v>
                </c:pt>
                <c:pt idx="615">
                  <c:v>223</c:v>
                </c:pt>
                <c:pt idx="616">
                  <c:v>84.9</c:v>
                </c:pt>
                <c:pt idx="617">
                  <c:v>229.4</c:v>
                </c:pt>
                <c:pt idx="618">
                  <c:v>169</c:v>
                </c:pt>
                <c:pt idx="619">
                  <c:v>84.5</c:v>
                </c:pt>
                <c:pt idx="620">
                  <c:v>233.6</c:v>
                </c:pt>
                <c:pt idx="621">
                  <c:v>225.4</c:v>
                </c:pt>
                <c:pt idx="622">
                  <c:v>140.6</c:v>
                </c:pt>
                <c:pt idx="623">
                  <c:v>88.1</c:v>
                </c:pt>
                <c:pt idx="624">
                  <c:v>252.9</c:v>
                </c:pt>
                <c:pt idx="625">
                  <c:v>80</c:v>
                </c:pt>
                <c:pt idx="626">
                  <c:v>45.3</c:v>
                </c:pt>
                <c:pt idx="627">
                  <c:v>285.10000000000002</c:v>
                </c:pt>
                <c:pt idx="628">
                  <c:v>47.9</c:v>
                </c:pt>
                <c:pt idx="629">
                  <c:v>55.4</c:v>
                </c:pt>
                <c:pt idx="630">
                  <c:v>269.89999999999998</c:v>
                </c:pt>
                <c:pt idx="631">
                  <c:v>75</c:v>
                </c:pt>
                <c:pt idx="632">
                  <c:v>347.9</c:v>
                </c:pt>
                <c:pt idx="633">
                  <c:v>212.7</c:v>
                </c:pt>
                <c:pt idx="634">
                  <c:v>71.5</c:v>
                </c:pt>
                <c:pt idx="635">
                  <c:v>37.1</c:v>
                </c:pt>
                <c:pt idx="636">
                  <c:v>38.1</c:v>
                </c:pt>
                <c:pt idx="637">
                  <c:v>28.8</c:v>
                </c:pt>
                <c:pt idx="638">
                  <c:v>241.5</c:v>
                </c:pt>
                <c:pt idx="639">
                  <c:v>233.7</c:v>
                </c:pt>
                <c:pt idx="640">
                  <c:v>181.3</c:v>
                </c:pt>
                <c:pt idx="641">
                  <c:v>319.39999999999998</c:v>
                </c:pt>
                <c:pt idx="642">
                  <c:v>140</c:v>
                </c:pt>
                <c:pt idx="643">
                  <c:v>83.1</c:v>
                </c:pt>
                <c:pt idx="644">
                  <c:v>28</c:v>
                </c:pt>
                <c:pt idx="645">
                  <c:v>78.400000000000006</c:v>
                </c:pt>
                <c:pt idx="646">
                  <c:v>50.1</c:v>
                </c:pt>
                <c:pt idx="647">
                  <c:v>112.9</c:v>
                </c:pt>
                <c:pt idx="648">
                  <c:v>178.8</c:v>
                </c:pt>
                <c:pt idx="649">
                  <c:v>16.899999999999999</c:v>
                </c:pt>
                <c:pt idx="650">
                  <c:v>19.8</c:v>
                </c:pt>
                <c:pt idx="651">
                  <c:v>19.100000000000001</c:v>
                </c:pt>
                <c:pt idx="652">
                  <c:v>198.1</c:v>
                </c:pt>
                <c:pt idx="653">
                  <c:v>22.9</c:v>
                </c:pt>
                <c:pt idx="654">
                  <c:v>17.8</c:v>
                </c:pt>
                <c:pt idx="655">
                  <c:v>142.4</c:v>
                </c:pt>
                <c:pt idx="656">
                  <c:v>188.2</c:v>
                </c:pt>
                <c:pt idx="657">
                  <c:v>71.2</c:v>
                </c:pt>
                <c:pt idx="658">
                  <c:v>53.6</c:v>
                </c:pt>
                <c:pt idx="659">
                  <c:v>44.9</c:v>
                </c:pt>
                <c:pt idx="660">
                  <c:v>89.3</c:v>
                </c:pt>
                <c:pt idx="661">
                  <c:v>242.4</c:v>
                </c:pt>
                <c:pt idx="662">
                  <c:v>296.2</c:v>
                </c:pt>
                <c:pt idx="663" formatCode="General">
                  <c:v>85.6</c:v>
                </c:pt>
                <c:pt idx="664" formatCode="General">
                  <c:v>56.8</c:v>
                </c:pt>
                <c:pt idx="665" formatCode="General">
                  <c:v>41.3</c:v>
                </c:pt>
                <c:pt idx="666" formatCode="General">
                  <c:v>224.2</c:v>
                </c:pt>
                <c:pt idx="667" formatCode="General">
                  <c:v>46.9</c:v>
                </c:pt>
                <c:pt idx="668" formatCode="General">
                  <c:v>105.8</c:v>
                </c:pt>
                <c:pt idx="669" formatCode="General">
                  <c:v>168.1</c:v>
                </c:pt>
                <c:pt idx="670" formatCode="General">
                  <c:v>31</c:v>
                </c:pt>
                <c:pt idx="671" formatCode="General">
                  <c:v>37.299999999999997</c:v>
                </c:pt>
                <c:pt idx="672" formatCode="General">
                  <c:v>2.9</c:v>
                </c:pt>
                <c:pt idx="673" formatCode="General">
                  <c:v>30.4</c:v>
                </c:pt>
                <c:pt idx="674" formatCode="General">
                  <c:v>32</c:v>
                </c:pt>
                <c:pt idx="675" formatCode="General">
                  <c:v>62.6</c:v>
                </c:pt>
                <c:pt idx="676" formatCode="General">
                  <c:v>63.9</c:v>
                </c:pt>
                <c:pt idx="677" formatCode="General">
                  <c:v>160.69999999999999</c:v>
                </c:pt>
                <c:pt idx="678" formatCode="General">
                  <c:v>208.4</c:v>
                </c:pt>
                <c:pt idx="679" formatCode="General">
                  <c:v>249.8</c:v>
                </c:pt>
                <c:pt idx="680" formatCode="General">
                  <c:v>79.8</c:v>
                </c:pt>
                <c:pt idx="681" formatCode="General">
                  <c:v>50.1</c:v>
                </c:pt>
                <c:pt idx="682" formatCode="General">
                  <c:v>51.7</c:v>
                </c:pt>
                <c:pt idx="683" formatCode="General">
                  <c:v>184.8</c:v>
                </c:pt>
                <c:pt idx="684" formatCode="General">
                  <c:v>238.4</c:v>
                </c:pt>
                <c:pt idx="685" formatCode="General">
                  <c:v>107.6</c:v>
                </c:pt>
                <c:pt idx="686" formatCode="General">
                  <c:v>232.8</c:v>
                </c:pt>
                <c:pt idx="687" formatCode="General">
                  <c:v>91.8</c:v>
                </c:pt>
                <c:pt idx="688" formatCode="General">
                  <c:v>226.6</c:v>
                </c:pt>
                <c:pt idx="689" formatCode="General">
                  <c:v>402.8</c:v>
                </c:pt>
                <c:pt idx="690" formatCode="General">
                  <c:v>222.1</c:v>
                </c:pt>
                <c:pt idx="691" formatCode="General">
                  <c:v>35</c:v>
                </c:pt>
                <c:pt idx="692" formatCode="General">
                  <c:v>34.700000000000003</c:v>
                </c:pt>
                <c:pt idx="693" formatCode="General">
                  <c:v>91.2</c:v>
                </c:pt>
                <c:pt idx="694" formatCode="General">
                  <c:v>145.30000000000001</c:v>
                </c:pt>
                <c:pt idx="695">
                  <c:v>46.8</c:v>
                </c:pt>
                <c:pt idx="696">
                  <c:v>28.9</c:v>
                </c:pt>
                <c:pt idx="697">
                  <c:v>29.7</c:v>
                </c:pt>
                <c:pt idx="698">
                  <c:v>54.8</c:v>
                </c:pt>
                <c:pt idx="699">
                  <c:v>33.799999999999997</c:v>
                </c:pt>
                <c:pt idx="700">
                  <c:v>120.7</c:v>
                </c:pt>
                <c:pt idx="701">
                  <c:v>79.3</c:v>
                </c:pt>
                <c:pt idx="702">
                  <c:v>80.900000000000006</c:v>
                </c:pt>
                <c:pt idx="703">
                  <c:v>292.10000000000002</c:v>
                </c:pt>
                <c:pt idx="704">
                  <c:v>247.1</c:v>
                </c:pt>
                <c:pt idx="705">
                  <c:v>231.2</c:v>
                </c:pt>
                <c:pt idx="706">
                  <c:v>156.1</c:v>
                </c:pt>
                <c:pt idx="707">
                  <c:v>214.7</c:v>
                </c:pt>
                <c:pt idx="708">
                  <c:v>120</c:v>
                </c:pt>
                <c:pt idx="709">
                  <c:v>153.5</c:v>
                </c:pt>
                <c:pt idx="710">
                  <c:v>143.9</c:v>
                </c:pt>
                <c:pt idx="711">
                  <c:v>205.6</c:v>
                </c:pt>
                <c:pt idx="712">
                  <c:v>45.3</c:v>
                </c:pt>
                <c:pt idx="713">
                  <c:v>100.7</c:v>
                </c:pt>
                <c:pt idx="714">
                  <c:v>150.80000000000001</c:v>
                </c:pt>
                <c:pt idx="715">
                  <c:v>201.4</c:v>
                </c:pt>
                <c:pt idx="716">
                  <c:v>44.1</c:v>
                </c:pt>
                <c:pt idx="717">
                  <c:v>198.8</c:v>
                </c:pt>
                <c:pt idx="718">
                  <c:v>24.9</c:v>
                </c:pt>
                <c:pt idx="719">
                  <c:v>78.599999999999994</c:v>
                </c:pt>
                <c:pt idx="720">
                  <c:v>59.1</c:v>
                </c:pt>
                <c:pt idx="721">
                  <c:v>52</c:v>
                </c:pt>
                <c:pt idx="722">
                  <c:v>299.8</c:v>
                </c:pt>
                <c:pt idx="723">
                  <c:v>21</c:v>
                </c:pt>
                <c:pt idx="724">
                  <c:v>26.4</c:v>
                </c:pt>
                <c:pt idx="725">
                  <c:v>52.4</c:v>
                </c:pt>
                <c:pt idx="726">
                  <c:v>0.9</c:v>
                </c:pt>
                <c:pt idx="727">
                  <c:v>61.3</c:v>
                </c:pt>
                <c:pt idx="728">
                  <c:v>58.1</c:v>
                </c:pt>
                <c:pt idx="729">
                  <c:v>146.80000000000001</c:v>
                </c:pt>
                <c:pt idx="730">
                  <c:v>56.6</c:v>
                </c:pt>
                <c:pt idx="731">
                  <c:v>103.1</c:v>
                </c:pt>
                <c:pt idx="732">
                  <c:v>161.9</c:v>
                </c:pt>
                <c:pt idx="733">
                  <c:v>218.6</c:v>
                </c:pt>
                <c:pt idx="734">
                  <c:v>48.1</c:v>
                </c:pt>
                <c:pt idx="735">
                  <c:v>276.89999999999998</c:v>
                </c:pt>
                <c:pt idx="736">
                  <c:v>24.6</c:v>
                </c:pt>
                <c:pt idx="737">
                  <c:v>23.9</c:v>
                </c:pt>
                <c:pt idx="738">
                  <c:v>201.8</c:v>
                </c:pt>
                <c:pt idx="739" formatCode="General">
                  <c:v>88</c:v>
                </c:pt>
                <c:pt idx="740" formatCode="General">
                  <c:v>146.1</c:v>
                </c:pt>
                <c:pt idx="741" formatCode="General">
                  <c:v>156.80000000000001</c:v>
                </c:pt>
                <c:pt idx="742" formatCode="General">
                  <c:v>253.3</c:v>
                </c:pt>
                <c:pt idx="743" formatCode="General">
                  <c:v>24.2</c:v>
                </c:pt>
                <c:pt idx="744" formatCode="General">
                  <c:v>23.1</c:v>
                </c:pt>
                <c:pt idx="745" formatCode="General">
                  <c:v>39.200000000000003</c:v>
                </c:pt>
                <c:pt idx="746" formatCode="General">
                  <c:v>177.3</c:v>
                </c:pt>
                <c:pt idx="747" formatCode="General">
                  <c:v>220.7</c:v>
                </c:pt>
                <c:pt idx="748" formatCode="General">
                  <c:v>301</c:v>
                </c:pt>
                <c:pt idx="749" formatCode="General">
                  <c:v>81.7</c:v>
                </c:pt>
                <c:pt idx="750" formatCode="General">
                  <c:v>235.5</c:v>
                </c:pt>
                <c:pt idx="751" formatCode="General">
                  <c:v>79.3</c:v>
                </c:pt>
                <c:pt idx="752" formatCode="General">
                  <c:v>234.3</c:v>
                </c:pt>
                <c:pt idx="753" formatCode="General">
                  <c:v>80.5</c:v>
                </c:pt>
                <c:pt idx="754">
                  <c:v>75.2</c:v>
                </c:pt>
                <c:pt idx="755">
                  <c:v>80.7</c:v>
                </c:pt>
                <c:pt idx="756">
                  <c:v>129.4</c:v>
                </c:pt>
                <c:pt idx="757">
                  <c:v>73.099999999999994</c:v>
                </c:pt>
                <c:pt idx="758">
                  <c:v>218.7</c:v>
                </c:pt>
                <c:pt idx="759">
                  <c:v>233.2</c:v>
                </c:pt>
                <c:pt idx="760">
                  <c:v>302.3</c:v>
                </c:pt>
                <c:pt idx="761">
                  <c:v>173.1</c:v>
                </c:pt>
                <c:pt idx="762">
                  <c:v>25</c:v>
                </c:pt>
                <c:pt idx="763">
                  <c:v>32.1</c:v>
                </c:pt>
                <c:pt idx="764">
                  <c:v>234.9</c:v>
                </c:pt>
                <c:pt idx="765">
                  <c:v>135.4</c:v>
                </c:pt>
                <c:pt idx="766">
                  <c:v>24.4</c:v>
                </c:pt>
                <c:pt idx="767">
                  <c:v>25.8</c:v>
                </c:pt>
                <c:pt idx="768">
                  <c:v>62.3</c:v>
                </c:pt>
                <c:pt idx="769">
                  <c:v>248.1</c:v>
                </c:pt>
              </c:numCache>
            </c:numRef>
          </c:yVal>
          <c:smooth val="0"/>
          <c:extLst>
            <c:ext xmlns:c16="http://schemas.microsoft.com/office/drawing/2014/chart" uri="{C3380CC4-5D6E-409C-BE32-E72D297353CC}">
              <c16:uniqueId val="{00000000-1F8E-4B25-8950-570F09DCD565}"/>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r>
              <a:rPr lang="en-US"/>
              <a:t>Total Nitrogen</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7"/>
            <c:spPr>
              <a:solidFill>
                <a:srgbClr val="00B050"/>
              </a:solidFill>
              <a:ln w="9525">
                <a:noFill/>
              </a:ln>
              <a:effectLst/>
            </c:spPr>
          </c:marker>
          <c:xVal>
            <c:numRef>
              <c:f>all.data!$A$2:$A$771</c:f>
              <c:numCache>
                <c:formatCode>m/d/yyyy</c:formatCode>
                <c:ptCount val="770"/>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numCache>
            </c:numRef>
          </c:xVal>
          <c:yVal>
            <c:numRef>
              <c:f>all.data!$K$2:$K$771</c:f>
              <c:numCache>
                <c:formatCode>0.00</c:formatCode>
                <c:ptCount val="770"/>
                <c:pt idx="0">
                  <c:v>8.4700000000000006</c:v>
                </c:pt>
                <c:pt idx="1">
                  <c:v>0.71</c:v>
                </c:pt>
                <c:pt idx="2">
                  <c:v>5.26</c:v>
                </c:pt>
                <c:pt idx="3">
                  <c:v>3.78</c:v>
                </c:pt>
                <c:pt idx="4">
                  <c:v>0.85</c:v>
                </c:pt>
                <c:pt idx="5">
                  <c:v>7.44</c:v>
                </c:pt>
                <c:pt idx="6">
                  <c:v>5.64</c:v>
                </c:pt>
                <c:pt idx="7">
                  <c:v>0.81</c:v>
                </c:pt>
                <c:pt idx="8">
                  <c:v>1.53</c:v>
                </c:pt>
                <c:pt idx="9">
                  <c:v>1</c:v>
                </c:pt>
                <c:pt idx="10">
                  <c:v>3.42</c:v>
                </c:pt>
                <c:pt idx="11">
                  <c:v>4.5599999999999996</c:v>
                </c:pt>
                <c:pt idx="12">
                  <c:v>0.13</c:v>
                </c:pt>
                <c:pt idx="13">
                  <c:v>0.1</c:v>
                </c:pt>
                <c:pt idx="14">
                  <c:v>1.07</c:v>
                </c:pt>
                <c:pt idx="15">
                  <c:v>2.86</c:v>
                </c:pt>
                <c:pt idx="16">
                  <c:v>0.33</c:v>
                </c:pt>
                <c:pt idx="17">
                  <c:v>5.99</c:v>
                </c:pt>
                <c:pt idx="18">
                  <c:v>1.05</c:v>
                </c:pt>
                <c:pt idx="19">
                  <c:v>1.77</c:v>
                </c:pt>
                <c:pt idx="20">
                  <c:v>4.6399999999999997</c:v>
                </c:pt>
                <c:pt idx="21">
                  <c:v>4.26</c:v>
                </c:pt>
                <c:pt idx="22">
                  <c:v>3.01</c:v>
                </c:pt>
                <c:pt idx="23">
                  <c:v>1.26</c:v>
                </c:pt>
                <c:pt idx="24">
                  <c:v>4.3099999999999996</c:v>
                </c:pt>
                <c:pt idx="25">
                  <c:v>0.14000000000000001</c:v>
                </c:pt>
                <c:pt idx="26">
                  <c:v>3.47</c:v>
                </c:pt>
                <c:pt idx="27">
                  <c:v>7.74</c:v>
                </c:pt>
                <c:pt idx="28">
                  <c:v>2.11</c:v>
                </c:pt>
                <c:pt idx="29">
                  <c:v>16.260000000000002</c:v>
                </c:pt>
                <c:pt idx="30">
                  <c:v>12.86</c:v>
                </c:pt>
                <c:pt idx="31">
                  <c:v>1.1100000000000001</c:v>
                </c:pt>
                <c:pt idx="32">
                  <c:v>3.47</c:v>
                </c:pt>
                <c:pt idx="33">
                  <c:v>2.67</c:v>
                </c:pt>
                <c:pt idx="34">
                  <c:v>3.51</c:v>
                </c:pt>
                <c:pt idx="35">
                  <c:v>0.17</c:v>
                </c:pt>
                <c:pt idx="36">
                  <c:v>0.14000000000000001</c:v>
                </c:pt>
                <c:pt idx="37">
                  <c:v>2.5099999999999998</c:v>
                </c:pt>
                <c:pt idx="38">
                  <c:v>1.7</c:v>
                </c:pt>
                <c:pt idx="39">
                  <c:v>1.1399999999999999</c:v>
                </c:pt>
                <c:pt idx="40">
                  <c:v>0.5</c:v>
                </c:pt>
                <c:pt idx="41">
                  <c:v>3.08</c:v>
                </c:pt>
                <c:pt idx="42">
                  <c:v>2.42</c:v>
                </c:pt>
                <c:pt idx="43">
                  <c:v>0.19</c:v>
                </c:pt>
                <c:pt idx="44">
                  <c:v>1.42</c:v>
                </c:pt>
                <c:pt idx="45">
                  <c:v>2.04</c:v>
                </c:pt>
                <c:pt idx="46">
                  <c:v>0.12</c:v>
                </c:pt>
                <c:pt idx="47">
                  <c:v>0.69</c:v>
                </c:pt>
                <c:pt idx="48">
                  <c:v>3.67</c:v>
                </c:pt>
                <c:pt idx="49">
                  <c:v>4.26</c:v>
                </c:pt>
                <c:pt idx="50">
                  <c:v>1.72</c:v>
                </c:pt>
                <c:pt idx="51">
                  <c:v>0.22</c:v>
                </c:pt>
                <c:pt idx="52">
                  <c:v>0.49</c:v>
                </c:pt>
                <c:pt idx="53">
                  <c:v>1.3</c:v>
                </c:pt>
                <c:pt idx="54">
                  <c:v>3.38</c:v>
                </c:pt>
                <c:pt idx="55">
                  <c:v>3.89</c:v>
                </c:pt>
                <c:pt idx="56">
                  <c:v>0.22</c:v>
                </c:pt>
                <c:pt idx="57">
                  <c:v>6.81</c:v>
                </c:pt>
                <c:pt idx="58">
                  <c:v>3.1</c:v>
                </c:pt>
                <c:pt idx="59">
                  <c:v>2.86</c:v>
                </c:pt>
                <c:pt idx="60">
                  <c:v>2.94</c:v>
                </c:pt>
                <c:pt idx="61">
                  <c:v>3.4</c:v>
                </c:pt>
                <c:pt idx="62">
                  <c:v>2</c:v>
                </c:pt>
                <c:pt idx="63">
                  <c:v>0.94</c:v>
                </c:pt>
                <c:pt idx="64">
                  <c:v>0.06</c:v>
                </c:pt>
                <c:pt idx="65">
                  <c:v>0.81</c:v>
                </c:pt>
                <c:pt idx="66">
                  <c:v>1.03</c:v>
                </c:pt>
                <c:pt idx="67">
                  <c:v>0.11</c:v>
                </c:pt>
                <c:pt idx="68">
                  <c:v>0.42</c:v>
                </c:pt>
                <c:pt idx="69">
                  <c:v>2.4700000000000002</c:v>
                </c:pt>
                <c:pt idx="70">
                  <c:v>2.71</c:v>
                </c:pt>
                <c:pt idx="71">
                  <c:v>0.43</c:v>
                </c:pt>
                <c:pt idx="72">
                  <c:v>1.77</c:v>
                </c:pt>
                <c:pt idx="73">
                  <c:v>4.82</c:v>
                </c:pt>
                <c:pt idx="74">
                  <c:v>1.1000000000000001</c:v>
                </c:pt>
                <c:pt idx="75">
                  <c:v>1.1200000000000001</c:v>
                </c:pt>
                <c:pt idx="76">
                  <c:v>4.9400000000000004</c:v>
                </c:pt>
                <c:pt idx="77">
                  <c:v>0.34</c:v>
                </c:pt>
                <c:pt idx="78">
                  <c:v>0.06</c:v>
                </c:pt>
                <c:pt idx="79">
                  <c:v>0.08</c:v>
                </c:pt>
                <c:pt idx="80">
                  <c:v>0.28999999999999998</c:v>
                </c:pt>
                <c:pt idx="81">
                  <c:v>0.25</c:v>
                </c:pt>
                <c:pt idx="82">
                  <c:v>3.43</c:v>
                </c:pt>
                <c:pt idx="83">
                  <c:v>0.91</c:v>
                </c:pt>
                <c:pt idx="84">
                  <c:v>3.24</c:v>
                </c:pt>
                <c:pt idx="85">
                  <c:v>2.5</c:v>
                </c:pt>
                <c:pt idx="86">
                  <c:v>2.5499999999999998</c:v>
                </c:pt>
                <c:pt idx="87">
                  <c:v>0.47</c:v>
                </c:pt>
                <c:pt idx="88">
                  <c:v>0.57999999999999996</c:v>
                </c:pt>
                <c:pt idx="89">
                  <c:v>2.02</c:v>
                </c:pt>
                <c:pt idx="90">
                  <c:v>3.3</c:v>
                </c:pt>
                <c:pt idx="91">
                  <c:v>0.71</c:v>
                </c:pt>
                <c:pt idx="92">
                  <c:v>1.62</c:v>
                </c:pt>
                <c:pt idx="93">
                  <c:v>0.3</c:v>
                </c:pt>
                <c:pt idx="94">
                  <c:v>0.37</c:v>
                </c:pt>
                <c:pt idx="95">
                  <c:v>3.33</c:v>
                </c:pt>
                <c:pt idx="96">
                  <c:v>3.71</c:v>
                </c:pt>
                <c:pt idx="97">
                  <c:v>1.03</c:v>
                </c:pt>
                <c:pt idx="98">
                  <c:v>0.09</c:v>
                </c:pt>
                <c:pt idx="99">
                  <c:v>0.12</c:v>
                </c:pt>
                <c:pt idx="100">
                  <c:v>0.12</c:v>
                </c:pt>
                <c:pt idx="101">
                  <c:v>0.09</c:v>
                </c:pt>
                <c:pt idx="102">
                  <c:v>0.77</c:v>
                </c:pt>
                <c:pt idx="103">
                  <c:v>0.38</c:v>
                </c:pt>
                <c:pt idx="104">
                  <c:v>4.17</c:v>
                </c:pt>
                <c:pt idx="105">
                  <c:v>1.54</c:v>
                </c:pt>
                <c:pt idx="106">
                  <c:v>2.77</c:v>
                </c:pt>
                <c:pt idx="107">
                  <c:v>0.41</c:v>
                </c:pt>
                <c:pt idx="108">
                  <c:v>0.64</c:v>
                </c:pt>
                <c:pt idx="109">
                  <c:v>3.55</c:v>
                </c:pt>
                <c:pt idx="110">
                  <c:v>1.83</c:v>
                </c:pt>
                <c:pt idx="111">
                  <c:v>2.91</c:v>
                </c:pt>
                <c:pt idx="112">
                  <c:v>3.74</c:v>
                </c:pt>
                <c:pt idx="113">
                  <c:v>0.22</c:v>
                </c:pt>
                <c:pt idx="114">
                  <c:v>3.66</c:v>
                </c:pt>
                <c:pt idx="115">
                  <c:v>1.1200000000000001</c:v>
                </c:pt>
                <c:pt idx="116">
                  <c:v>4.01</c:v>
                </c:pt>
                <c:pt idx="117">
                  <c:v>1.35</c:v>
                </c:pt>
                <c:pt idx="118">
                  <c:v>4.51</c:v>
                </c:pt>
                <c:pt idx="119">
                  <c:v>1.1299999999999999</c:v>
                </c:pt>
                <c:pt idx="120">
                  <c:v>0.24</c:v>
                </c:pt>
                <c:pt idx="121">
                  <c:v>3.88</c:v>
                </c:pt>
                <c:pt idx="122">
                  <c:v>3.16</c:v>
                </c:pt>
                <c:pt idx="123">
                  <c:v>3.92</c:v>
                </c:pt>
                <c:pt idx="124">
                  <c:v>1.94</c:v>
                </c:pt>
                <c:pt idx="125">
                  <c:v>0.28000000000000003</c:v>
                </c:pt>
                <c:pt idx="126">
                  <c:v>0.21</c:v>
                </c:pt>
                <c:pt idx="127">
                  <c:v>0.26</c:v>
                </c:pt>
                <c:pt idx="128">
                  <c:v>0.2</c:v>
                </c:pt>
                <c:pt idx="129">
                  <c:v>1.6</c:v>
                </c:pt>
                <c:pt idx="130">
                  <c:v>2.67</c:v>
                </c:pt>
                <c:pt idx="131">
                  <c:v>3.19</c:v>
                </c:pt>
                <c:pt idx="132">
                  <c:v>3.51</c:v>
                </c:pt>
                <c:pt idx="133">
                  <c:v>2.2599999999999998</c:v>
                </c:pt>
                <c:pt idx="134">
                  <c:v>2.96</c:v>
                </c:pt>
                <c:pt idx="135">
                  <c:v>1.17</c:v>
                </c:pt>
                <c:pt idx="136">
                  <c:v>0.63</c:v>
                </c:pt>
                <c:pt idx="137">
                  <c:v>1.56</c:v>
                </c:pt>
                <c:pt idx="138">
                  <c:v>0.27</c:v>
                </c:pt>
                <c:pt idx="139">
                  <c:v>0.68</c:v>
                </c:pt>
                <c:pt idx="140">
                  <c:v>0.64</c:v>
                </c:pt>
                <c:pt idx="141">
                  <c:v>0.71</c:v>
                </c:pt>
                <c:pt idx="142">
                  <c:v>5.74</c:v>
                </c:pt>
                <c:pt idx="143">
                  <c:v>0.67</c:v>
                </c:pt>
                <c:pt idx="144">
                  <c:v>2.6</c:v>
                </c:pt>
                <c:pt idx="145">
                  <c:v>0.39</c:v>
                </c:pt>
                <c:pt idx="146">
                  <c:v>0.95</c:v>
                </c:pt>
                <c:pt idx="147">
                  <c:v>2.93</c:v>
                </c:pt>
                <c:pt idx="148">
                  <c:v>1.26</c:v>
                </c:pt>
                <c:pt idx="149">
                  <c:v>0.09</c:v>
                </c:pt>
                <c:pt idx="150">
                  <c:v>2.37</c:v>
                </c:pt>
                <c:pt idx="151">
                  <c:v>3.87</c:v>
                </c:pt>
                <c:pt idx="152">
                  <c:v>3.45</c:v>
                </c:pt>
                <c:pt idx="153">
                  <c:v>2.2599999999999998</c:v>
                </c:pt>
                <c:pt idx="154">
                  <c:v>0.2</c:v>
                </c:pt>
                <c:pt idx="155">
                  <c:v>0.32</c:v>
                </c:pt>
                <c:pt idx="156">
                  <c:v>0.23</c:v>
                </c:pt>
                <c:pt idx="157">
                  <c:v>3.29</c:v>
                </c:pt>
                <c:pt idx="158">
                  <c:v>4.1100000000000003</c:v>
                </c:pt>
                <c:pt idx="159">
                  <c:v>4.26</c:v>
                </c:pt>
                <c:pt idx="160">
                  <c:v>0.52</c:v>
                </c:pt>
                <c:pt idx="161">
                  <c:v>0.28000000000000003</c:v>
                </c:pt>
                <c:pt idx="162">
                  <c:v>1.04</c:v>
                </c:pt>
                <c:pt idx="163">
                  <c:v>2.67</c:v>
                </c:pt>
                <c:pt idx="164">
                  <c:v>1.29</c:v>
                </c:pt>
                <c:pt idx="165">
                  <c:v>1.81</c:v>
                </c:pt>
                <c:pt idx="166">
                  <c:v>2.88</c:v>
                </c:pt>
                <c:pt idx="167">
                  <c:v>3.34</c:v>
                </c:pt>
                <c:pt idx="168">
                  <c:v>0.22</c:v>
                </c:pt>
                <c:pt idx="169">
                  <c:v>0.19</c:v>
                </c:pt>
                <c:pt idx="170">
                  <c:v>0.28999999999999998</c:v>
                </c:pt>
                <c:pt idx="171">
                  <c:v>2.57</c:v>
                </c:pt>
                <c:pt idx="172">
                  <c:v>1.99</c:v>
                </c:pt>
                <c:pt idx="173">
                  <c:v>0.72</c:v>
                </c:pt>
                <c:pt idx="174">
                  <c:v>0.06</c:v>
                </c:pt>
                <c:pt idx="175">
                  <c:v>0.79</c:v>
                </c:pt>
                <c:pt idx="176">
                  <c:v>2.92</c:v>
                </c:pt>
                <c:pt idx="177">
                  <c:v>0.94</c:v>
                </c:pt>
                <c:pt idx="178">
                  <c:v>0.26</c:v>
                </c:pt>
                <c:pt idx="179">
                  <c:v>0.36</c:v>
                </c:pt>
                <c:pt idx="180">
                  <c:v>0.25</c:v>
                </c:pt>
                <c:pt idx="181">
                  <c:v>3.42</c:v>
                </c:pt>
                <c:pt idx="182">
                  <c:v>3.3</c:v>
                </c:pt>
                <c:pt idx="183">
                  <c:v>0.9</c:v>
                </c:pt>
                <c:pt idx="184">
                  <c:v>3.39</c:v>
                </c:pt>
                <c:pt idx="185">
                  <c:v>0.43</c:v>
                </c:pt>
                <c:pt idx="186">
                  <c:v>5.0199999999999996</c:v>
                </c:pt>
                <c:pt idx="187">
                  <c:v>0.09</c:v>
                </c:pt>
                <c:pt idx="188">
                  <c:v>2.59</c:v>
                </c:pt>
                <c:pt idx="189">
                  <c:v>0.24</c:v>
                </c:pt>
                <c:pt idx="190">
                  <c:v>2.99</c:v>
                </c:pt>
                <c:pt idx="191">
                  <c:v>1.51</c:v>
                </c:pt>
                <c:pt idx="192">
                  <c:v>1.73</c:v>
                </c:pt>
                <c:pt idx="193">
                  <c:v>0.36</c:v>
                </c:pt>
                <c:pt idx="194">
                  <c:v>2.08</c:v>
                </c:pt>
                <c:pt idx="195">
                  <c:v>1.35</c:v>
                </c:pt>
                <c:pt idx="196">
                  <c:v>0.26</c:v>
                </c:pt>
                <c:pt idx="197">
                  <c:v>0.3</c:v>
                </c:pt>
                <c:pt idx="198">
                  <c:v>0.49</c:v>
                </c:pt>
                <c:pt idx="199">
                  <c:v>2.36</c:v>
                </c:pt>
                <c:pt idx="200">
                  <c:v>3.4</c:v>
                </c:pt>
                <c:pt idx="201">
                  <c:v>0.13</c:v>
                </c:pt>
                <c:pt idx="202">
                  <c:v>0.13</c:v>
                </c:pt>
                <c:pt idx="203">
                  <c:v>0.2</c:v>
                </c:pt>
                <c:pt idx="204">
                  <c:v>0.37</c:v>
                </c:pt>
                <c:pt idx="205">
                  <c:v>1.87</c:v>
                </c:pt>
                <c:pt idx="206">
                  <c:v>1.03</c:v>
                </c:pt>
                <c:pt idx="207">
                  <c:v>0.1</c:v>
                </c:pt>
                <c:pt idx="208">
                  <c:v>6.35</c:v>
                </c:pt>
                <c:pt idx="209">
                  <c:v>0.12</c:v>
                </c:pt>
                <c:pt idx="210">
                  <c:v>4.2</c:v>
                </c:pt>
                <c:pt idx="211">
                  <c:v>1.91</c:v>
                </c:pt>
                <c:pt idx="212">
                  <c:v>2.86</c:v>
                </c:pt>
                <c:pt idx="213">
                  <c:v>3.63</c:v>
                </c:pt>
                <c:pt idx="214">
                  <c:v>1.97</c:v>
                </c:pt>
                <c:pt idx="215">
                  <c:v>0.54</c:v>
                </c:pt>
                <c:pt idx="216">
                  <c:v>6.55</c:v>
                </c:pt>
                <c:pt idx="217">
                  <c:v>1.3</c:v>
                </c:pt>
                <c:pt idx="218">
                  <c:v>0.2</c:v>
                </c:pt>
                <c:pt idx="219">
                  <c:v>1.41</c:v>
                </c:pt>
                <c:pt idx="220">
                  <c:v>3.42</c:v>
                </c:pt>
                <c:pt idx="221">
                  <c:v>3.74</c:v>
                </c:pt>
                <c:pt idx="222">
                  <c:v>2.21</c:v>
                </c:pt>
                <c:pt idx="223">
                  <c:v>0.45</c:v>
                </c:pt>
                <c:pt idx="224">
                  <c:v>0.62</c:v>
                </c:pt>
                <c:pt idx="225">
                  <c:v>1.23</c:v>
                </c:pt>
                <c:pt idx="226">
                  <c:v>0.55000000000000004</c:v>
                </c:pt>
                <c:pt idx="227">
                  <c:v>0.12</c:v>
                </c:pt>
                <c:pt idx="228">
                  <c:v>0.09</c:v>
                </c:pt>
                <c:pt idx="229">
                  <c:v>5.08</c:v>
                </c:pt>
                <c:pt idx="230">
                  <c:v>3.85</c:v>
                </c:pt>
                <c:pt idx="231">
                  <c:v>1.99</c:v>
                </c:pt>
                <c:pt idx="232">
                  <c:v>3.66</c:v>
                </c:pt>
                <c:pt idx="233">
                  <c:v>0.93</c:v>
                </c:pt>
                <c:pt idx="234">
                  <c:v>3.37</c:v>
                </c:pt>
                <c:pt idx="235">
                  <c:v>3.6</c:v>
                </c:pt>
                <c:pt idx="236">
                  <c:v>1.02</c:v>
                </c:pt>
                <c:pt idx="237">
                  <c:v>0.32</c:v>
                </c:pt>
                <c:pt idx="238">
                  <c:v>0.23</c:v>
                </c:pt>
                <c:pt idx="239">
                  <c:v>0.61</c:v>
                </c:pt>
                <c:pt idx="240">
                  <c:v>1.43</c:v>
                </c:pt>
                <c:pt idx="241">
                  <c:v>0.85</c:v>
                </c:pt>
                <c:pt idx="242">
                  <c:v>0.48</c:v>
                </c:pt>
                <c:pt idx="243">
                  <c:v>1.75</c:v>
                </c:pt>
                <c:pt idx="244">
                  <c:v>3.3</c:v>
                </c:pt>
                <c:pt idx="245">
                  <c:v>3.11</c:v>
                </c:pt>
                <c:pt idx="246">
                  <c:v>0.28000000000000003</c:v>
                </c:pt>
                <c:pt idx="247">
                  <c:v>2.59</c:v>
                </c:pt>
                <c:pt idx="248">
                  <c:v>0.91</c:v>
                </c:pt>
                <c:pt idx="249">
                  <c:v>0.23</c:v>
                </c:pt>
                <c:pt idx="250">
                  <c:v>3.47</c:v>
                </c:pt>
                <c:pt idx="251">
                  <c:v>1.77</c:v>
                </c:pt>
                <c:pt idx="252">
                  <c:v>3.18</c:v>
                </c:pt>
                <c:pt idx="253">
                  <c:v>0.47</c:v>
                </c:pt>
                <c:pt idx="254">
                  <c:v>0.23</c:v>
                </c:pt>
                <c:pt idx="255">
                  <c:v>0.15</c:v>
                </c:pt>
                <c:pt idx="256">
                  <c:v>2.1</c:v>
                </c:pt>
                <c:pt idx="257">
                  <c:v>3.38</c:v>
                </c:pt>
                <c:pt idx="258">
                  <c:v>3.81</c:v>
                </c:pt>
                <c:pt idx="259">
                  <c:v>3.46</c:v>
                </c:pt>
                <c:pt idx="260">
                  <c:v>1.82</c:v>
                </c:pt>
                <c:pt idx="261">
                  <c:v>0.25</c:v>
                </c:pt>
                <c:pt idx="262">
                  <c:v>0.18</c:v>
                </c:pt>
                <c:pt idx="263">
                  <c:v>0.24</c:v>
                </c:pt>
                <c:pt idx="264">
                  <c:v>3.1</c:v>
                </c:pt>
                <c:pt idx="265">
                  <c:v>0.53</c:v>
                </c:pt>
                <c:pt idx="266">
                  <c:v>0.56000000000000005</c:v>
                </c:pt>
                <c:pt idx="267">
                  <c:v>1.32</c:v>
                </c:pt>
                <c:pt idx="268">
                  <c:v>7.32</c:v>
                </c:pt>
                <c:pt idx="269">
                  <c:v>0.18</c:v>
                </c:pt>
                <c:pt idx="270">
                  <c:v>2.15</c:v>
                </c:pt>
                <c:pt idx="271">
                  <c:v>2.67</c:v>
                </c:pt>
                <c:pt idx="272">
                  <c:v>0.28000000000000003</c:v>
                </c:pt>
                <c:pt idx="273">
                  <c:v>4.18</c:v>
                </c:pt>
                <c:pt idx="274">
                  <c:v>2.16</c:v>
                </c:pt>
                <c:pt idx="275">
                  <c:v>0.16</c:v>
                </c:pt>
                <c:pt idx="276">
                  <c:v>4.2300000000000004</c:v>
                </c:pt>
                <c:pt idx="277">
                  <c:v>4.16</c:v>
                </c:pt>
                <c:pt idx="278">
                  <c:v>1.86</c:v>
                </c:pt>
                <c:pt idx="279">
                  <c:v>3.91</c:v>
                </c:pt>
                <c:pt idx="280">
                  <c:v>0.94</c:v>
                </c:pt>
                <c:pt idx="281">
                  <c:v>0.95</c:v>
                </c:pt>
                <c:pt idx="282">
                  <c:v>0.95</c:v>
                </c:pt>
                <c:pt idx="283">
                  <c:v>2.11</c:v>
                </c:pt>
                <c:pt idx="284">
                  <c:v>0.14000000000000001</c:v>
                </c:pt>
                <c:pt idx="285">
                  <c:v>0.3</c:v>
                </c:pt>
                <c:pt idx="286">
                  <c:v>0.54</c:v>
                </c:pt>
                <c:pt idx="287">
                  <c:v>0.5</c:v>
                </c:pt>
                <c:pt idx="288">
                  <c:v>4.7699999999999996</c:v>
                </c:pt>
                <c:pt idx="289">
                  <c:v>0.92</c:v>
                </c:pt>
                <c:pt idx="290">
                  <c:v>2.2999999999999998</c:v>
                </c:pt>
                <c:pt idx="291">
                  <c:v>1.44</c:v>
                </c:pt>
                <c:pt idx="292">
                  <c:v>1.24</c:v>
                </c:pt>
                <c:pt idx="293">
                  <c:v>3.88</c:v>
                </c:pt>
                <c:pt idx="294">
                  <c:v>3.99</c:v>
                </c:pt>
                <c:pt idx="295">
                  <c:v>3.74</c:v>
                </c:pt>
                <c:pt idx="296">
                  <c:v>1.89</c:v>
                </c:pt>
                <c:pt idx="297">
                  <c:v>0.23</c:v>
                </c:pt>
                <c:pt idx="298">
                  <c:v>0.1</c:v>
                </c:pt>
                <c:pt idx="299">
                  <c:v>4.13</c:v>
                </c:pt>
                <c:pt idx="300">
                  <c:v>0.83</c:v>
                </c:pt>
                <c:pt idx="301">
                  <c:v>2.84</c:v>
                </c:pt>
                <c:pt idx="302">
                  <c:v>0.93</c:v>
                </c:pt>
                <c:pt idx="303">
                  <c:v>2.74</c:v>
                </c:pt>
                <c:pt idx="304">
                  <c:v>0.89</c:v>
                </c:pt>
                <c:pt idx="305">
                  <c:v>0.47</c:v>
                </c:pt>
                <c:pt idx="306">
                  <c:v>1.22</c:v>
                </c:pt>
                <c:pt idx="307">
                  <c:v>0.55000000000000004</c:v>
                </c:pt>
                <c:pt idx="308">
                  <c:v>0.28999999999999998</c:v>
                </c:pt>
                <c:pt idx="309">
                  <c:v>0.18</c:v>
                </c:pt>
                <c:pt idx="310">
                  <c:v>1.8</c:v>
                </c:pt>
                <c:pt idx="311">
                  <c:v>0.3</c:v>
                </c:pt>
                <c:pt idx="312">
                  <c:v>0.49</c:v>
                </c:pt>
                <c:pt idx="313">
                  <c:v>0.13</c:v>
                </c:pt>
                <c:pt idx="314">
                  <c:v>0.08</c:v>
                </c:pt>
                <c:pt idx="315">
                  <c:v>3.12</c:v>
                </c:pt>
                <c:pt idx="316">
                  <c:v>3.06</c:v>
                </c:pt>
                <c:pt idx="317">
                  <c:v>1.01</c:v>
                </c:pt>
                <c:pt idx="318">
                  <c:v>0.86</c:v>
                </c:pt>
                <c:pt idx="319">
                  <c:v>1.18</c:v>
                </c:pt>
                <c:pt idx="320">
                  <c:v>0.48</c:v>
                </c:pt>
                <c:pt idx="321">
                  <c:v>1.91</c:v>
                </c:pt>
                <c:pt idx="322">
                  <c:v>0.4</c:v>
                </c:pt>
                <c:pt idx="323">
                  <c:v>1.55</c:v>
                </c:pt>
                <c:pt idx="324">
                  <c:v>3.86</c:v>
                </c:pt>
                <c:pt idx="325">
                  <c:v>3.49</c:v>
                </c:pt>
                <c:pt idx="326">
                  <c:v>0.32</c:v>
                </c:pt>
                <c:pt idx="327">
                  <c:v>4.67</c:v>
                </c:pt>
                <c:pt idx="328">
                  <c:v>1.1599999999999999</c:v>
                </c:pt>
                <c:pt idx="329">
                  <c:v>0.81</c:v>
                </c:pt>
                <c:pt idx="330">
                  <c:v>1.17</c:v>
                </c:pt>
                <c:pt idx="331">
                  <c:v>4.34</c:v>
                </c:pt>
                <c:pt idx="332">
                  <c:v>1.08</c:v>
                </c:pt>
                <c:pt idx="333">
                  <c:v>1.4</c:v>
                </c:pt>
                <c:pt idx="334">
                  <c:v>0.06</c:v>
                </c:pt>
                <c:pt idx="335">
                  <c:v>3.92</c:v>
                </c:pt>
                <c:pt idx="336">
                  <c:v>1.25</c:v>
                </c:pt>
                <c:pt idx="337">
                  <c:v>0.34</c:v>
                </c:pt>
                <c:pt idx="338">
                  <c:v>4.5</c:v>
                </c:pt>
                <c:pt idx="339">
                  <c:v>3.95</c:v>
                </c:pt>
                <c:pt idx="340">
                  <c:v>2.11</c:v>
                </c:pt>
                <c:pt idx="341">
                  <c:v>7.4</c:v>
                </c:pt>
                <c:pt idx="342">
                  <c:v>0.95</c:v>
                </c:pt>
                <c:pt idx="343">
                  <c:v>0.33</c:v>
                </c:pt>
                <c:pt idx="344">
                  <c:v>0.88</c:v>
                </c:pt>
                <c:pt idx="345">
                  <c:v>1.84</c:v>
                </c:pt>
                <c:pt idx="346">
                  <c:v>0.61</c:v>
                </c:pt>
                <c:pt idx="347">
                  <c:v>0.48</c:v>
                </c:pt>
                <c:pt idx="348">
                  <c:v>3.44</c:v>
                </c:pt>
                <c:pt idx="349">
                  <c:v>0.57999999999999996</c:v>
                </c:pt>
                <c:pt idx="350">
                  <c:v>0.83</c:v>
                </c:pt>
                <c:pt idx="351">
                  <c:v>2.2599999999999998</c:v>
                </c:pt>
                <c:pt idx="352">
                  <c:v>0.17</c:v>
                </c:pt>
                <c:pt idx="353">
                  <c:v>3.92</c:v>
                </c:pt>
                <c:pt idx="354">
                  <c:v>3.64</c:v>
                </c:pt>
                <c:pt idx="355">
                  <c:v>1.18</c:v>
                </c:pt>
                <c:pt idx="356">
                  <c:v>1.52</c:v>
                </c:pt>
                <c:pt idx="357">
                  <c:v>2.34</c:v>
                </c:pt>
                <c:pt idx="358">
                  <c:v>0.1</c:v>
                </c:pt>
                <c:pt idx="359">
                  <c:v>5.89</c:v>
                </c:pt>
                <c:pt idx="360">
                  <c:v>0.6</c:v>
                </c:pt>
                <c:pt idx="361">
                  <c:v>0.82</c:v>
                </c:pt>
                <c:pt idx="362">
                  <c:v>5.37</c:v>
                </c:pt>
                <c:pt idx="363">
                  <c:v>5.07</c:v>
                </c:pt>
                <c:pt idx="364">
                  <c:v>1.48</c:v>
                </c:pt>
                <c:pt idx="365">
                  <c:v>1.34</c:v>
                </c:pt>
                <c:pt idx="366">
                  <c:v>0.65</c:v>
                </c:pt>
                <c:pt idx="367">
                  <c:v>0.32</c:v>
                </c:pt>
                <c:pt idx="368">
                  <c:v>0.45</c:v>
                </c:pt>
                <c:pt idx="369">
                  <c:v>0.37</c:v>
                </c:pt>
                <c:pt idx="370">
                  <c:v>4.24</c:v>
                </c:pt>
                <c:pt idx="371">
                  <c:v>4.49</c:v>
                </c:pt>
                <c:pt idx="372">
                  <c:v>1.04</c:v>
                </c:pt>
                <c:pt idx="373">
                  <c:v>0.89</c:v>
                </c:pt>
                <c:pt idx="374">
                  <c:v>3.21</c:v>
                </c:pt>
                <c:pt idx="375">
                  <c:v>0.09</c:v>
                </c:pt>
                <c:pt idx="376">
                  <c:v>4.5599999999999996</c:v>
                </c:pt>
                <c:pt idx="377">
                  <c:v>1.97</c:v>
                </c:pt>
                <c:pt idx="378">
                  <c:v>1.98</c:v>
                </c:pt>
                <c:pt idx="379">
                  <c:v>1.21</c:v>
                </c:pt>
                <c:pt idx="380">
                  <c:v>0.54</c:v>
                </c:pt>
                <c:pt idx="381">
                  <c:v>1.22</c:v>
                </c:pt>
                <c:pt idx="382">
                  <c:v>2.0099999999999998</c:v>
                </c:pt>
                <c:pt idx="383">
                  <c:v>0.45</c:v>
                </c:pt>
                <c:pt idx="384">
                  <c:v>0.74</c:v>
                </c:pt>
                <c:pt idx="385">
                  <c:v>0.3</c:v>
                </c:pt>
                <c:pt idx="386">
                  <c:v>0.24</c:v>
                </c:pt>
                <c:pt idx="387">
                  <c:v>0.39</c:v>
                </c:pt>
                <c:pt idx="388">
                  <c:v>0.37</c:v>
                </c:pt>
                <c:pt idx="389">
                  <c:v>1.26</c:v>
                </c:pt>
                <c:pt idx="390">
                  <c:v>0.86</c:v>
                </c:pt>
                <c:pt idx="391">
                  <c:v>1.27</c:v>
                </c:pt>
                <c:pt idx="392">
                  <c:v>1.92</c:v>
                </c:pt>
                <c:pt idx="393">
                  <c:v>1.43</c:v>
                </c:pt>
                <c:pt idx="394">
                  <c:v>1.3</c:v>
                </c:pt>
                <c:pt idx="395">
                  <c:v>0.76</c:v>
                </c:pt>
                <c:pt idx="396">
                  <c:v>0.37</c:v>
                </c:pt>
                <c:pt idx="397">
                  <c:v>4.1100000000000003</c:v>
                </c:pt>
                <c:pt idx="398">
                  <c:v>3.97</c:v>
                </c:pt>
                <c:pt idx="399">
                  <c:v>4.8099999999999996</c:v>
                </c:pt>
                <c:pt idx="400">
                  <c:v>0.56000000000000005</c:v>
                </c:pt>
                <c:pt idx="401">
                  <c:v>0.28000000000000003</c:v>
                </c:pt>
                <c:pt idx="402">
                  <c:v>0.1</c:v>
                </c:pt>
                <c:pt idx="403">
                  <c:v>3.96</c:v>
                </c:pt>
                <c:pt idx="404">
                  <c:v>1.85</c:v>
                </c:pt>
                <c:pt idx="405">
                  <c:v>1.52</c:v>
                </c:pt>
                <c:pt idx="406">
                  <c:v>0.69</c:v>
                </c:pt>
                <c:pt idx="407">
                  <c:v>0.35</c:v>
                </c:pt>
                <c:pt idx="408">
                  <c:v>0.22</c:v>
                </c:pt>
                <c:pt idx="409">
                  <c:v>0.92</c:v>
                </c:pt>
                <c:pt idx="410">
                  <c:v>1.39</c:v>
                </c:pt>
                <c:pt idx="411">
                  <c:v>5.99</c:v>
                </c:pt>
                <c:pt idx="412">
                  <c:v>3.99</c:v>
                </c:pt>
                <c:pt idx="413">
                  <c:v>2.64</c:v>
                </c:pt>
                <c:pt idx="414">
                  <c:v>0.65</c:v>
                </c:pt>
                <c:pt idx="415">
                  <c:v>2.2200000000000002</c:v>
                </c:pt>
                <c:pt idx="416">
                  <c:v>0.62</c:v>
                </c:pt>
                <c:pt idx="417">
                  <c:v>0.19</c:v>
                </c:pt>
                <c:pt idx="418">
                  <c:v>5.48</c:v>
                </c:pt>
                <c:pt idx="419">
                  <c:v>5.05</c:v>
                </c:pt>
                <c:pt idx="420">
                  <c:v>1</c:v>
                </c:pt>
                <c:pt idx="421">
                  <c:v>1.94</c:v>
                </c:pt>
                <c:pt idx="422">
                  <c:v>1.05</c:v>
                </c:pt>
                <c:pt idx="423">
                  <c:v>0.83</c:v>
                </c:pt>
                <c:pt idx="424">
                  <c:v>0.36</c:v>
                </c:pt>
                <c:pt idx="425">
                  <c:v>0.99</c:v>
                </c:pt>
                <c:pt idx="426">
                  <c:v>0.46</c:v>
                </c:pt>
                <c:pt idx="427">
                  <c:v>0.95</c:v>
                </c:pt>
                <c:pt idx="428">
                  <c:v>0.48</c:v>
                </c:pt>
                <c:pt idx="429">
                  <c:v>0.5</c:v>
                </c:pt>
                <c:pt idx="430">
                  <c:v>1.04</c:v>
                </c:pt>
                <c:pt idx="431">
                  <c:v>0.87</c:v>
                </c:pt>
                <c:pt idx="432">
                  <c:v>0.42</c:v>
                </c:pt>
                <c:pt idx="433">
                  <c:v>4.29</c:v>
                </c:pt>
                <c:pt idx="434">
                  <c:v>4.37</c:v>
                </c:pt>
                <c:pt idx="435">
                  <c:v>4.3</c:v>
                </c:pt>
                <c:pt idx="436">
                  <c:v>4.09</c:v>
                </c:pt>
                <c:pt idx="437">
                  <c:v>2.42</c:v>
                </c:pt>
                <c:pt idx="438">
                  <c:v>1.29</c:v>
                </c:pt>
                <c:pt idx="439">
                  <c:v>2.04</c:v>
                </c:pt>
                <c:pt idx="440">
                  <c:v>0.3</c:v>
                </c:pt>
                <c:pt idx="441">
                  <c:v>0.8</c:v>
                </c:pt>
                <c:pt idx="442">
                  <c:v>1.17</c:v>
                </c:pt>
                <c:pt idx="443">
                  <c:v>0.61</c:v>
                </c:pt>
                <c:pt idx="444">
                  <c:v>0.28000000000000003</c:v>
                </c:pt>
                <c:pt idx="445">
                  <c:v>1.01</c:v>
                </c:pt>
                <c:pt idx="446">
                  <c:v>1.48</c:v>
                </c:pt>
                <c:pt idx="447">
                  <c:v>0.98</c:v>
                </c:pt>
                <c:pt idx="448">
                  <c:v>0.63</c:v>
                </c:pt>
                <c:pt idx="449">
                  <c:v>1.2</c:v>
                </c:pt>
                <c:pt idx="450">
                  <c:v>0.86</c:v>
                </c:pt>
                <c:pt idx="451">
                  <c:v>0.36</c:v>
                </c:pt>
                <c:pt idx="452">
                  <c:v>0.16</c:v>
                </c:pt>
                <c:pt idx="453">
                  <c:v>3.56</c:v>
                </c:pt>
                <c:pt idx="454">
                  <c:v>3.49</c:v>
                </c:pt>
                <c:pt idx="455">
                  <c:v>2.0299999999999998</c:v>
                </c:pt>
                <c:pt idx="456">
                  <c:v>1.1599999999999999</c:v>
                </c:pt>
                <c:pt idx="457">
                  <c:v>0.22</c:v>
                </c:pt>
                <c:pt idx="458">
                  <c:v>7.04</c:v>
                </c:pt>
                <c:pt idx="459">
                  <c:v>0.47</c:v>
                </c:pt>
                <c:pt idx="460">
                  <c:v>3.94</c:v>
                </c:pt>
                <c:pt idx="461">
                  <c:v>3.98</c:v>
                </c:pt>
                <c:pt idx="462">
                  <c:v>0.38</c:v>
                </c:pt>
                <c:pt idx="463">
                  <c:v>0.26</c:v>
                </c:pt>
                <c:pt idx="464">
                  <c:v>0.06</c:v>
                </c:pt>
                <c:pt idx="465">
                  <c:v>1.83</c:v>
                </c:pt>
                <c:pt idx="466">
                  <c:v>7.98</c:v>
                </c:pt>
                <c:pt idx="467">
                  <c:v>0.91</c:v>
                </c:pt>
                <c:pt idx="468">
                  <c:v>0.56999999999999995</c:v>
                </c:pt>
                <c:pt idx="469">
                  <c:v>0.06</c:v>
                </c:pt>
                <c:pt idx="470" formatCode="General">
                  <c:v>3.91</c:v>
                </c:pt>
                <c:pt idx="471" formatCode="General">
                  <c:v>4.05</c:v>
                </c:pt>
                <c:pt idx="472" formatCode="General">
                  <c:v>1.77</c:v>
                </c:pt>
                <c:pt idx="473" formatCode="General">
                  <c:v>4.21</c:v>
                </c:pt>
                <c:pt idx="474" formatCode="General">
                  <c:v>0.91</c:v>
                </c:pt>
                <c:pt idx="475" formatCode="General">
                  <c:v>0.48</c:v>
                </c:pt>
                <c:pt idx="476" formatCode="General">
                  <c:v>0.53</c:v>
                </c:pt>
                <c:pt idx="477" formatCode="General">
                  <c:v>0.23</c:v>
                </c:pt>
                <c:pt idx="478" formatCode="General">
                  <c:v>0.98</c:v>
                </c:pt>
                <c:pt idx="479" formatCode="General">
                  <c:v>3.95</c:v>
                </c:pt>
                <c:pt idx="480" formatCode="General">
                  <c:v>0.5</c:v>
                </c:pt>
                <c:pt idx="481" formatCode="General">
                  <c:v>0.85</c:v>
                </c:pt>
                <c:pt idx="482" formatCode="General">
                  <c:v>3.59</c:v>
                </c:pt>
                <c:pt idx="483" formatCode="General">
                  <c:v>3.45</c:v>
                </c:pt>
                <c:pt idx="484" formatCode="General">
                  <c:v>3.67</c:v>
                </c:pt>
                <c:pt idx="485" formatCode="General">
                  <c:v>0.47</c:v>
                </c:pt>
                <c:pt idx="486" formatCode="General">
                  <c:v>3.75</c:v>
                </c:pt>
                <c:pt idx="487" formatCode="General">
                  <c:v>0.37</c:v>
                </c:pt>
                <c:pt idx="488" formatCode="General">
                  <c:v>0.08</c:v>
                </c:pt>
                <c:pt idx="489" formatCode="General">
                  <c:v>0.59</c:v>
                </c:pt>
                <c:pt idx="490" formatCode="General">
                  <c:v>1.19</c:v>
                </c:pt>
                <c:pt idx="491" formatCode="General">
                  <c:v>0.45</c:v>
                </c:pt>
                <c:pt idx="492" formatCode="General">
                  <c:v>0.26</c:v>
                </c:pt>
                <c:pt idx="493" formatCode="General">
                  <c:v>0.25</c:v>
                </c:pt>
                <c:pt idx="494" formatCode="General">
                  <c:v>1.1599999999999999</c:v>
                </c:pt>
                <c:pt idx="495" formatCode="General">
                  <c:v>3.38</c:v>
                </c:pt>
                <c:pt idx="496" formatCode="General">
                  <c:v>3.44</c:v>
                </c:pt>
                <c:pt idx="497" formatCode="General">
                  <c:v>3.62</c:v>
                </c:pt>
                <c:pt idx="498" formatCode="General">
                  <c:v>4.8899999999999997</c:v>
                </c:pt>
                <c:pt idx="499" formatCode="General">
                  <c:v>0.18</c:v>
                </c:pt>
                <c:pt idx="500" formatCode="General">
                  <c:v>0.42</c:v>
                </c:pt>
                <c:pt idx="501" formatCode="General">
                  <c:v>0.23</c:v>
                </c:pt>
                <c:pt idx="502" formatCode="General">
                  <c:v>0.23</c:v>
                </c:pt>
                <c:pt idx="503" formatCode="General">
                  <c:v>0.5</c:v>
                </c:pt>
                <c:pt idx="504" formatCode="General">
                  <c:v>5.05</c:v>
                </c:pt>
                <c:pt idx="505" formatCode="General">
                  <c:v>1.73</c:v>
                </c:pt>
                <c:pt idx="506" formatCode="General">
                  <c:v>0.2</c:v>
                </c:pt>
                <c:pt idx="507" formatCode="General">
                  <c:v>0.15</c:v>
                </c:pt>
                <c:pt idx="508" formatCode="General">
                  <c:v>0.22</c:v>
                </c:pt>
                <c:pt idx="509" formatCode="General">
                  <c:v>0.76</c:v>
                </c:pt>
                <c:pt idx="510" formatCode="General">
                  <c:v>0.26</c:v>
                </c:pt>
                <c:pt idx="511" formatCode="General">
                  <c:v>0.56000000000000005</c:v>
                </c:pt>
                <c:pt idx="512" formatCode="General">
                  <c:v>4.49</c:v>
                </c:pt>
                <c:pt idx="513" formatCode="General">
                  <c:v>4.87</c:v>
                </c:pt>
                <c:pt idx="514" formatCode="General">
                  <c:v>0.75</c:v>
                </c:pt>
                <c:pt idx="515" formatCode="General">
                  <c:v>0.33</c:v>
                </c:pt>
                <c:pt idx="516" formatCode="General">
                  <c:v>0.27</c:v>
                </c:pt>
                <c:pt idx="517" formatCode="General">
                  <c:v>3.05</c:v>
                </c:pt>
                <c:pt idx="518" formatCode="General">
                  <c:v>3.46</c:v>
                </c:pt>
                <c:pt idx="519" formatCode="General">
                  <c:v>3.44</c:v>
                </c:pt>
                <c:pt idx="520" formatCode="General">
                  <c:v>0.51</c:v>
                </c:pt>
                <c:pt idx="521" formatCode="General">
                  <c:v>0.95</c:v>
                </c:pt>
                <c:pt idx="522" formatCode="General">
                  <c:v>0.34</c:v>
                </c:pt>
                <c:pt idx="523" formatCode="General">
                  <c:v>0.11</c:v>
                </c:pt>
                <c:pt idx="524" formatCode="General">
                  <c:v>1.67</c:v>
                </c:pt>
                <c:pt idx="525">
                  <c:v>0.22</c:v>
                </c:pt>
                <c:pt idx="526">
                  <c:v>3.3</c:v>
                </c:pt>
                <c:pt idx="527">
                  <c:v>0.99</c:v>
                </c:pt>
                <c:pt idx="528">
                  <c:v>1.64</c:v>
                </c:pt>
                <c:pt idx="529">
                  <c:v>0.87</c:v>
                </c:pt>
                <c:pt idx="530">
                  <c:v>0.26</c:v>
                </c:pt>
                <c:pt idx="531">
                  <c:v>0.25</c:v>
                </c:pt>
                <c:pt idx="532">
                  <c:v>2.83</c:v>
                </c:pt>
                <c:pt idx="533">
                  <c:v>0.49</c:v>
                </c:pt>
                <c:pt idx="534">
                  <c:v>4.07</c:v>
                </c:pt>
                <c:pt idx="535">
                  <c:v>3.79</c:v>
                </c:pt>
                <c:pt idx="536">
                  <c:v>0.73</c:v>
                </c:pt>
                <c:pt idx="537">
                  <c:v>0.87</c:v>
                </c:pt>
                <c:pt idx="538">
                  <c:v>0.17</c:v>
                </c:pt>
                <c:pt idx="539">
                  <c:v>0.17</c:v>
                </c:pt>
                <c:pt idx="540" formatCode="General">
                  <c:v>0.33</c:v>
                </c:pt>
                <c:pt idx="541" formatCode="General">
                  <c:v>4.74</c:v>
                </c:pt>
                <c:pt idx="542" formatCode="General">
                  <c:v>0.28000000000000003</c:v>
                </c:pt>
                <c:pt idx="543" formatCode="General">
                  <c:v>0.24</c:v>
                </c:pt>
                <c:pt idx="544" formatCode="General">
                  <c:v>0.18</c:v>
                </c:pt>
                <c:pt idx="545" formatCode="General">
                  <c:v>4.29</c:v>
                </c:pt>
                <c:pt idx="546" formatCode="General">
                  <c:v>0.74</c:v>
                </c:pt>
                <c:pt idx="547" formatCode="General">
                  <c:v>0.23</c:v>
                </c:pt>
                <c:pt idx="548" formatCode="General">
                  <c:v>0.24</c:v>
                </c:pt>
                <c:pt idx="549" formatCode="General">
                  <c:v>0.87</c:v>
                </c:pt>
                <c:pt idx="550" formatCode="General">
                  <c:v>0.55000000000000004</c:v>
                </c:pt>
                <c:pt idx="551" formatCode="General">
                  <c:v>3.22</c:v>
                </c:pt>
                <c:pt idx="552" formatCode="General">
                  <c:v>3.01</c:v>
                </c:pt>
                <c:pt idx="553" formatCode="General">
                  <c:v>0.56999999999999995</c:v>
                </c:pt>
                <c:pt idx="554" formatCode="General">
                  <c:v>0.77</c:v>
                </c:pt>
                <c:pt idx="555">
                  <c:v>0.22</c:v>
                </c:pt>
                <c:pt idx="556">
                  <c:v>0.11</c:v>
                </c:pt>
                <c:pt idx="557">
                  <c:v>3.21</c:v>
                </c:pt>
                <c:pt idx="558">
                  <c:v>3.79</c:v>
                </c:pt>
                <c:pt idx="559">
                  <c:v>4.12</c:v>
                </c:pt>
                <c:pt idx="560">
                  <c:v>0.14000000000000001</c:v>
                </c:pt>
                <c:pt idx="561">
                  <c:v>8.5399999999999991</c:v>
                </c:pt>
                <c:pt idx="562">
                  <c:v>1.37</c:v>
                </c:pt>
                <c:pt idx="563">
                  <c:v>0.32</c:v>
                </c:pt>
                <c:pt idx="564">
                  <c:v>0.61</c:v>
                </c:pt>
                <c:pt idx="565">
                  <c:v>0.36</c:v>
                </c:pt>
                <c:pt idx="566">
                  <c:v>0.49</c:v>
                </c:pt>
                <c:pt idx="567">
                  <c:v>0.83</c:v>
                </c:pt>
                <c:pt idx="568">
                  <c:v>7.0000000000000007E-2</c:v>
                </c:pt>
                <c:pt idx="569">
                  <c:v>4.05</c:v>
                </c:pt>
                <c:pt idx="570" formatCode="General">
                  <c:v>1.76</c:v>
                </c:pt>
                <c:pt idx="571" formatCode="General">
                  <c:v>1.74</c:v>
                </c:pt>
                <c:pt idx="572" formatCode="General">
                  <c:v>0.46</c:v>
                </c:pt>
                <c:pt idx="573" formatCode="General">
                  <c:v>3.28</c:v>
                </c:pt>
                <c:pt idx="574" formatCode="General">
                  <c:v>1.08</c:v>
                </c:pt>
                <c:pt idx="575" formatCode="General">
                  <c:v>5.05</c:v>
                </c:pt>
                <c:pt idx="576" formatCode="General">
                  <c:v>1.59</c:v>
                </c:pt>
                <c:pt idx="577" formatCode="General">
                  <c:v>1.1599999999999999</c:v>
                </c:pt>
                <c:pt idx="578" formatCode="General">
                  <c:v>1.1200000000000001</c:v>
                </c:pt>
                <c:pt idx="579" formatCode="General">
                  <c:v>3.68</c:v>
                </c:pt>
                <c:pt idx="580" formatCode="General">
                  <c:v>5.16</c:v>
                </c:pt>
                <c:pt idx="581" formatCode="General">
                  <c:v>4.3899999999999997</c:v>
                </c:pt>
                <c:pt idx="582" formatCode="General">
                  <c:v>4.8899999999999997</c:v>
                </c:pt>
                <c:pt idx="583" formatCode="General">
                  <c:v>0.64</c:v>
                </c:pt>
                <c:pt idx="584" formatCode="General">
                  <c:v>0.96</c:v>
                </c:pt>
                <c:pt idx="585">
                  <c:v>1.39</c:v>
                </c:pt>
                <c:pt idx="586">
                  <c:v>5.59</c:v>
                </c:pt>
                <c:pt idx="587">
                  <c:v>7.25</c:v>
                </c:pt>
                <c:pt idx="588">
                  <c:v>0.54</c:v>
                </c:pt>
                <c:pt idx="589">
                  <c:v>2.92</c:v>
                </c:pt>
                <c:pt idx="590">
                  <c:v>1.1100000000000001</c:v>
                </c:pt>
                <c:pt idx="591">
                  <c:v>4.7</c:v>
                </c:pt>
                <c:pt idx="592">
                  <c:v>4.6100000000000003</c:v>
                </c:pt>
                <c:pt idx="593">
                  <c:v>1.23</c:v>
                </c:pt>
                <c:pt idx="594">
                  <c:v>2.6</c:v>
                </c:pt>
                <c:pt idx="595">
                  <c:v>0.39</c:v>
                </c:pt>
                <c:pt idx="596">
                  <c:v>0.46</c:v>
                </c:pt>
                <c:pt idx="597">
                  <c:v>0.62</c:v>
                </c:pt>
                <c:pt idx="598">
                  <c:v>0.1</c:v>
                </c:pt>
                <c:pt idx="599">
                  <c:v>1.48</c:v>
                </c:pt>
                <c:pt idx="600">
                  <c:v>2.84</c:v>
                </c:pt>
                <c:pt idx="601" formatCode="General">
                  <c:v>0.17</c:v>
                </c:pt>
                <c:pt idx="602" formatCode="General">
                  <c:v>0.16</c:v>
                </c:pt>
                <c:pt idx="603" formatCode="General">
                  <c:v>0</c:v>
                </c:pt>
                <c:pt idx="604" formatCode="General">
                  <c:v>0.35</c:v>
                </c:pt>
                <c:pt idx="605">
                  <c:v>2.94</c:v>
                </c:pt>
                <c:pt idx="606">
                  <c:v>3.34</c:v>
                </c:pt>
                <c:pt idx="607">
                  <c:v>0.48</c:v>
                </c:pt>
                <c:pt idx="608">
                  <c:v>0.78</c:v>
                </c:pt>
                <c:pt idx="609">
                  <c:v>0.19</c:v>
                </c:pt>
                <c:pt idx="610">
                  <c:v>0.49</c:v>
                </c:pt>
                <c:pt idx="611">
                  <c:v>2.2599999999999998</c:v>
                </c:pt>
                <c:pt idx="612">
                  <c:v>0.31</c:v>
                </c:pt>
                <c:pt idx="613">
                  <c:v>0.24</c:v>
                </c:pt>
                <c:pt idx="614">
                  <c:v>5.19</c:v>
                </c:pt>
                <c:pt idx="615">
                  <c:v>1.25</c:v>
                </c:pt>
                <c:pt idx="616">
                  <c:v>0.22900000000000001</c:v>
                </c:pt>
                <c:pt idx="617">
                  <c:v>3.9089999999999998</c:v>
                </c:pt>
                <c:pt idx="618">
                  <c:v>3.9729999999999999</c:v>
                </c:pt>
                <c:pt idx="619">
                  <c:v>0.33900000000000002</c:v>
                </c:pt>
                <c:pt idx="620">
                  <c:v>4.9039999999999999</c:v>
                </c:pt>
                <c:pt idx="621">
                  <c:v>3.0310000000000001</c:v>
                </c:pt>
                <c:pt idx="622">
                  <c:v>0.98</c:v>
                </c:pt>
                <c:pt idx="623">
                  <c:v>0.41299999999999998</c:v>
                </c:pt>
                <c:pt idx="624">
                  <c:v>4.0670000000000002</c:v>
                </c:pt>
                <c:pt idx="625">
                  <c:v>0.48599999999999999</c:v>
                </c:pt>
                <c:pt idx="626">
                  <c:v>0.36599999999999999</c:v>
                </c:pt>
                <c:pt idx="627">
                  <c:v>0.83899999999999997</c:v>
                </c:pt>
                <c:pt idx="628">
                  <c:v>0.28599999999999998</c:v>
                </c:pt>
                <c:pt idx="629">
                  <c:v>0.29199999999999998</c:v>
                </c:pt>
                <c:pt idx="630">
                  <c:v>3.09</c:v>
                </c:pt>
                <c:pt idx="631">
                  <c:v>0.17</c:v>
                </c:pt>
                <c:pt idx="632">
                  <c:v>9.1999999999999993</c:v>
                </c:pt>
                <c:pt idx="633">
                  <c:v>1.01</c:v>
                </c:pt>
                <c:pt idx="634">
                  <c:v>0.31</c:v>
                </c:pt>
                <c:pt idx="635">
                  <c:v>0.45</c:v>
                </c:pt>
                <c:pt idx="636">
                  <c:v>0.33</c:v>
                </c:pt>
                <c:pt idx="637">
                  <c:v>0.4</c:v>
                </c:pt>
                <c:pt idx="638">
                  <c:v>4.08</c:v>
                </c:pt>
                <c:pt idx="639">
                  <c:v>3.81</c:v>
                </c:pt>
                <c:pt idx="640">
                  <c:v>4.0999999999999996</c:v>
                </c:pt>
                <c:pt idx="641">
                  <c:v>0.27</c:v>
                </c:pt>
                <c:pt idx="642">
                  <c:v>0.12</c:v>
                </c:pt>
                <c:pt idx="643">
                  <c:v>0.41</c:v>
                </c:pt>
                <c:pt idx="644">
                  <c:v>0.36</c:v>
                </c:pt>
                <c:pt idx="645">
                  <c:v>0.14000000000000001</c:v>
                </c:pt>
                <c:pt idx="646">
                  <c:v>0.80300000000000005</c:v>
                </c:pt>
                <c:pt idx="647">
                  <c:v>1.1479999999999999</c:v>
                </c:pt>
                <c:pt idx="648">
                  <c:v>2.5659999999999998</c:v>
                </c:pt>
                <c:pt idx="649">
                  <c:v>0.193</c:v>
                </c:pt>
                <c:pt idx="650">
                  <c:v>0.19600000000000001</c:v>
                </c:pt>
                <c:pt idx="651">
                  <c:v>0.379</c:v>
                </c:pt>
                <c:pt idx="652">
                  <c:v>4.1040000000000001</c:v>
                </c:pt>
                <c:pt idx="653">
                  <c:v>0.47499999999999998</c:v>
                </c:pt>
                <c:pt idx="654">
                  <c:v>0.48299999999999998</c:v>
                </c:pt>
                <c:pt idx="655">
                  <c:v>5.4089999999999998</c:v>
                </c:pt>
                <c:pt idx="656">
                  <c:v>4.633</c:v>
                </c:pt>
                <c:pt idx="657">
                  <c:v>2.1779999999999999</c:v>
                </c:pt>
                <c:pt idx="658">
                  <c:v>0.81399999999999995</c:v>
                </c:pt>
                <c:pt idx="659">
                  <c:v>0.50900000000000001</c:v>
                </c:pt>
                <c:pt idx="660">
                  <c:v>0.43</c:v>
                </c:pt>
                <c:pt idx="661">
                  <c:v>5.2919999999999998</c:v>
                </c:pt>
                <c:pt idx="662">
                  <c:v>0.35299999999999998</c:v>
                </c:pt>
                <c:pt idx="663" formatCode="General">
                  <c:v>0.26300000000000001</c:v>
                </c:pt>
                <c:pt idx="664" formatCode="General">
                  <c:v>0.96899999999999997</c:v>
                </c:pt>
                <c:pt idx="665" formatCode="General">
                  <c:v>0.35</c:v>
                </c:pt>
                <c:pt idx="666" formatCode="General">
                  <c:v>5.12</c:v>
                </c:pt>
                <c:pt idx="667" formatCode="General">
                  <c:v>0.52</c:v>
                </c:pt>
                <c:pt idx="668" formatCode="General">
                  <c:v>0.53</c:v>
                </c:pt>
                <c:pt idx="669" formatCode="General">
                  <c:v>1.47</c:v>
                </c:pt>
                <c:pt idx="670" formatCode="General">
                  <c:v>0.33</c:v>
                </c:pt>
                <c:pt idx="671" formatCode="General">
                  <c:v>0.31</c:v>
                </c:pt>
                <c:pt idx="672" formatCode="General">
                  <c:v>0.09</c:v>
                </c:pt>
                <c:pt idx="673" formatCode="General">
                  <c:v>0.16</c:v>
                </c:pt>
                <c:pt idx="674" formatCode="General">
                  <c:v>0.27</c:v>
                </c:pt>
                <c:pt idx="675" formatCode="General">
                  <c:v>0.41</c:v>
                </c:pt>
                <c:pt idx="676" formatCode="General">
                  <c:v>0.42</c:v>
                </c:pt>
                <c:pt idx="677" formatCode="General">
                  <c:v>4.26</c:v>
                </c:pt>
                <c:pt idx="678" formatCode="General">
                  <c:v>3.37</c:v>
                </c:pt>
                <c:pt idx="679" formatCode="General">
                  <c:v>4.9400000000000004</c:v>
                </c:pt>
                <c:pt idx="680" formatCode="General">
                  <c:v>0.34300000000000003</c:v>
                </c:pt>
                <c:pt idx="681" formatCode="General">
                  <c:v>9.1999999999999998E-2</c:v>
                </c:pt>
                <c:pt idx="682" formatCode="General">
                  <c:v>0.16</c:v>
                </c:pt>
                <c:pt idx="683" formatCode="General">
                  <c:v>3.9289999999999998</c:v>
                </c:pt>
                <c:pt idx="684" formatCode="General">
                  <c:v>3.984</c:v>
                </c:pt>
                <c:pt idx="685" formatCode="General">
                  <c:v>8.0000000000000002E-3</c:v>
                </c:pt>
                <c:pt idx="686" formatCode="General">
                  <c:v>1.19</c:v>
                </c:pt>
                <c:pt idx="687" formatCode="General">
                  <c:v>0.13100000000000001</c:v>
                </c:pt>
                <c:pt idx="688" formatCode="General">
                  <c:v>1.5609999999999999</c:v>
                </c:pt>
                <c:pt idx="689" formatCode="General">
                  <c:v>5.431</c:v>
                </c:pt>
                <c:pt idx="690" formatCode="General">
                  <c:v>0.70599999999999996</c:v>
                </c:pt>
                <c:pt idx="691" formatCode="General">
                  <c:v>0.20699999999999999</c:v>
                </c:pt>
                <c:pt idx="692" formatCode="General">
                  <c:v>0.214</c:v>
                </c:pt>
                <c:pt idx="693" formatCode="General">
                  <c:v>0.13900000000000001</c:v>
                </c:pt>
                <c:pt idx="694" formatCode="General">
                  <c:v>0.13800000000000001</c:v>
                </c:pt>
                <c:pt idx="695">
                  <c:v>0.95199999999999996</c:v>
                </c:pt>
                <c:pt idx="696">
                  <c:v>0.17799999999999999</c:v>
                </c:pt>
                <c:pt idx="697" formatCode="0.0">
                  <c:v>0.44600000000000001</c:v>
                </c:pt>
                <c:pt idx="698">
                  <c:v>0.91100000000000003</c:v>
                </c:pt>
                <c:pt idx="699">
                  <c:v>0.622</c:v>
                </c:pt>
                <c:pt idx="700">
                  <c:v>1.1399999999999999</c:v>
                </c:pt>
                <c:pt idx="701">
                  <c:v>1.3109999999999999</c:v>
                </c:pt>
                <c:pt idx="702">
                  <c:v>3.2759999999999998</c:v>
                </c:pt>
                <c:pt idx="703">
                  <c:v>0.68400000000000005</c:v>
                </c:pt>
                <c:pt idx="704">
                  <c:v>5.94</c:v>
                </c:pt>
                <c:pt idx="705">
                  <c:v>5.3289999999999997</c:v>
                </c:pt>
                <c:pt idx="706">
                  <c:v>5.4640000000000004</c:v>
                </c:pt>
                <c:pt idx="707">
                  <c:v>5.4630000000000001</c:v>
                </c:pt>
                <c:pt idx="708">
                  <c:v>2.2360000000000002</c:v>
                </c:pt>
                <c:pt idx="709">
                  <c:v>2.9180000000000001</c:v>
                </c:pt>
                <c:pt idx="710">
                  <c:v>5.4260000000000002</c:v>
                </c:pt>
                <c:pt idx="711">
                  <c:v>4.6020000000000003</c:v>
                </c:pt>
                <c:pt idx="712">
                  <c:v>0.86099999999999999</c:v>
                </c:pt>
                <c:pt idx="713">
                  <c:v>1.508</c:v>
                </c:pt>
                <c:pt idx="714">
                  <c:v>2.4550000000000001</c:v>
                </c:pt>
                <c:pt idx="715">
                  <c:v>4.819</c:v>
                </c:pt>
                <c:pt idx="716">
                  <c:v>1.0760000000000001</c:v>
                </c:pt>
                <c:pt idx="717">
                  <c:v>4.8849999999999998</c:v>
                </c:pt>
                <c:pt idx="718">
                  <c:v>0.379</c:v>
                </c:pt>
                <c:pt idx="719">
                  <c:v>0.58699999999999997</c:v>
                </c:pt>
                <c:pt idx="720">
                  <c:v>1.7070000000000001</c:v>
                </c:pt>
                <c:pt idx="721">
                  <c:v>0.93600000000000005</c:v>
                </c:pt>
                <c:pt idx="722">
                  <c:v>0.55400000000000005</c:v>
                </c:pt>
                <c:pt idx="723">
                  <c:v>0.17499999999999999</c:v>
                </c:pt>
                <c:pt idx="724">
                  <c:v>0.30499999999999999</c:v>
                </c:pt>
                <c:pt idx="725" formatCode="General">
                  <c:v>0.36599999999999999</c:v>
                </c:pt>
                <c:pt idx="726" formatCode="General">
                  <c:v>3.7999999999999999E-2</c:v>
                </c:pt>
                <c:pt idx="727" formatCode="General">
                  <c:v>0.309</c:v>
                </c:pt>
                <c:pt idx="728" formatCode="General">
                  <c:v>0.30499999999999999</c:v>
                </c:pt>
                <c:pt idx="729" formatCode="General">
                  <c:v>4.2329999999999997</c:v>
                </c:pt>
                <c:pt idx="730" formatCode="General">
                  <c:v>0.66800000000000004</c:v>
                </c:pt>
                <c:pt idx="731" formatCode="General">
                  <c:v>0.67300000000000004</c:v>
                </c:pt>
                <c:pt idx="732" formatCode="General">
                  <c:v>1.7390000000000001</c:v>
                </c:pt>
                <c:pt idx="733" formatCode="General">
                  <c:v>5.07</c:v>
                </c:pt>
                <c:pt idx="734" formatCode="General">
                  <c:v>0.47799999999999998</c:v>
                </c:pt>
                <c:pt idx="735" formatCode="General">
                  <c:v>0.68500000000000005</c:v>
                </c:pt>
                <c:pt idx="736" formatCode="General">
                  <c:v>7.4999999999999997E-2</c:v>
                </c:pt>
                <c:pt idx="737" formatCode="General">
                  <c:v>0.188</c:v>
                </c:pt>
                <c:pt idx="738" formatCode="General">
                  <c:v>4.4189999999999996</c:v>
                </c:pt>
                <c:pt idx="739" formatCode="General">
                  <c:v>0.40100000000000002</c:v>
                </c:pt>
                <c:pt idx="740" formatCode="General">
                  <c:v>0.14699999999999999</c:v>
                </c:pt>
                <c:pt idx="741" formatCode="General">
                  <c:v>1.452</c:v>
                </c:pt>
                <c:pt idx="742" formatCode="General">
                  <c:v>5.8929999999999998</c:v>
                </c:pt>
                <c:pt idx="743" formatCode="General">
                  <c:v>0.41099999999999998</c:v>
                </c:pt>
                <c:pt idx="744" formatCode="General">
                  <c:v>0.32700000000000001</c:v>
                </c:pt>
                <c:pt idx="745" formatCode="General">
                  <c:v>0.182</c:v>
                </c:pt>
                <c:pt idx="746" formatCode="General">
                  <c:v>3.859</c:v>
                </c:pt>
                <c:pt idx="747" formatCode="General">
                  <c:v>3.9580000000000002</c:v>
                </c:pt>
                <c:pt idx="748" formatCode="General">
                  <c:v>0.86499999999999999</c:v>
                </c:pt>
                <c:pt idx="749" formatCode="General">
                  <c:v>0.16500000000000001</c:v>
                </c:pt>
                <c:pt idx="750" formatCode="General">
                  <c:v>4.6219999999999999</c:v>
                </c:pt>
                <c:pt idx="751" formatCode="General">
                  <c:v>0.36599999999999999</c:v>
                </c:pt>
                <c:pt idx="752" formatCode="General">
                  <c:v>2.9809999999999999</c:v>
                </c:pt>
                <c:pt idx="753" formatCode="General">
                  <c:v>0.35799999999999998</c:v>
                </c:pt>
                <c:pt idx="754">
                  <c:v>0.54600000000000004</c:v>
                </c:pt>
                <c:pt idx="755">
                  <c:v>0.20699999999999999</c:v>
                </c:pt>
                <c:pt idx="756">
                  <c:v>0.193</c:v>
                </c:pt>
                <c:pt idx="757">
                  <c:v>1.4059999999999999</c:v>
                </c:pt>
                <c:pt idx="758">
                  <c:v>3.96</c:v>
                </c:pt>
                <c:pt idx="759">
                  <c:v>5.2489999999999997</c:v>
                </c:pt>
                <c:pt idx="760">
                  <c:v>0.55200000000000005</c:v>
                </c:pt>
                <c:pt idx="761">
                  <c:v>3.9750000000000001</c:v>
                </c:pt>
                <c:pt idx="762">
                  <c:v>0.14499999999999999</c:v>
                </c:pt>
                <c:pt idx="763">
                  <c:v>0.152</c:v>
                </c:pt>
                <c:pt idx="764">
                  <c:v>5.4950000000000001</c:v>
                </c:pt>
                <c:pt idx="765">
                  <c:v>0.61099999999999999</c:v>
                </c:pt>
                <c:pt idx="766">
                  <c:v>0.17499999999999999</c:v>
                </c:pt>
                <c:pt idx="767">
                  <c:v>5.8000000000000003E-2</c:v>
                </c:pt>
                <c:pt idx="768">
                  <c:v>0.33600000000000002</c:v>
                </c:pt>
                <c:pt idx="769">
                  <c:v>4.9480000000000004</c:v>
                </c:pt>
              </c:numCache>
            </c:numRef>
          </c:yVal>
          <c:smooth val="0"/>
          <c:extLst>
            <c:ext xmlns:c16="http://schemas.microsoft.com/office/drawing/2014/chart" uri="{C3380CC4-5D6E-409C-BE32-E72D297353CC}">
              <c16:uniqueId val="{00000000-A9A4-41E4-B0BA-788C1CF96FC5}"/>
            </c:ext>
          </c:extLst>
        </c:ser>
        <c:dLbls>
          <c:showLegendKey val="0"/>
          <c:showVal val="0"/>
          <c:showCatName val="0"/>
          <c:showSerName val="0"/>
          <c:showPercent val="0"/>
          <c:showBubbleSize val="0"/>
        </c:dLbls>
        <c:axId val="670591088"/>
        <c:axId val="1"/>
      </c:scatterChart>
      <c:valAx>
        <c:axId val="670591088"/>
        <c:scaling>
          <c:orientation val="minMax"/>
          <c:max val="46000"/>
        </c:scaling>
        <c:delete val="0"/>
        <c:axPos val="b"/>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1800000" vert="horz"/>
          <a:lstStyle/>
          <a:p>
            <a:pPr>
              <a:defRPr sz="1600" b="0" i="0" u="none" strike="noStrike" baseline="0">
                <a:solidFill>
                  <a:srgbClr val="333333"/>
                </a:solidFill>
                <a:latin typeface="Aptos Display"/>
                <a:ea typeface="Aptos Display"/>
                <a:cs typeface="Aptos Display"/>
              </a:defRPr>
            </a:pPr>
            <a:endParaRPr lang="en-US"/>
          </a:p>
        </c:txPr>
        <c:crossAx val="1"/>
        <c:crosses val="autoZero"/>
        <c:crossBetween val="midCat"/>
      </c:val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Aptos Display"/>
                    <a:ea typeface="Aptos Display"/>
                    <a:cs typeface="Aptos Display"/>
                  </a:defRPr>
                </a:pPr>
                <a:r>
                  <a:rPr lang="en-US" sz="2400"/>
                  <a:t>TN (mg/L)</a:t>
                </a:r>
              </a:p>
            </c:rich>
          </c:tx>
          <c:overlay val="0"/>
          <c:spPr>
            <a:noFill/>
            <a:ln w="25400">
              <a:noFill/>
            </a:ln>
          </c:sp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Aptos Display"/>
                <a:ea typeface="Aptos Display"/>
                <a:cs typeface="Aptos Display"/>
              </a:defRPr>
            </a:pPr>
            <a:endParaRPr lang="en-US"/>
          </a:p>
        </c:txPr>
        <c:crossAx val="670591088"/>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Turbidity</a:t>
            </a:r>
          </a:p>
        </c:rich>
      </c:tx>
      <c:layout>
        <c:manualLayout>
          <c:xMode val="edge"/>
          <c:yMode val="edge"/>
          <c:x val="0.44723809523809516"/>
          <c:y val="1.7543779339706887E-2"/>
        </c:manualLayout>
      </c:layout>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all.data!$A$460:$A$771</c:f>
              <c:numCache>
                <c:formatCode>m/d/yyyy</c:formatCode>
                <c:ptCount val="312"/>
                <c:pt idx="0">
                  <c:v>44144</c:v>
                </c:pt>
                <c:pt idx="1">
                  <c:v>44146</c:v>
                </c:pt>
                <c:pt idx="2">
                  <c:v>44147</c:v>
                </c:pt>
                <c:pt idx="3">
                  <c:v>44147</c:v>
                </c:pt>
                <c:pt idx="4">
                  <c:v>44149</c:v>
                </c:pt>
                <c:pt idx="5">
                  <c:v>44150</c:v>
                </c:pt>
                <c:pt idx="6">
                  <c:v>44154</c:v>
                </c:pt>
                <c:pt idx="7">
                  <c:v>44154</c:v>
                </c:pt>
                <c:pt idx="8">
                  <c:v>44154</c:v>
                </c:pt>
                <c:pt idx="9">
                  <c:v>44154</c:v>
                </c:pt>
                <c:pt idx="10">
                  <c:v>44154</c:v>
                </c:pt>
                <c:pt idx="11">
                  <c:v>44154</c:v>
                </c:pt>
                <c:pt idx="12">
                  <c:v>44248</c:v>
                </c:pt>
                <c:pt idx="13">
                  <c:v>44248</c:v>
                </c:pt>
                <c:pt idx="14">
                  <c:v>44248</c:v>
                </c:pt>
                <c:pt idx="15">
                  <c:v>44249</c:v>
                </c:pt>
                <c:pt idx="16">
                  <c:v>44249</c:v>
                </c:pt>
                <c:pt idx="17">
                  <c:v>44249</c:v>
                </c:pt>
                <c:pt idx="18">
                  <c:v>44249</c:v>
                </c:pt>
                <c:pt idx="19">
                  <c:v>44251</c:v>
                </c:pt>
                <c:pt idx="20">
                  <c:v>44251</c:v>
                </c:pt>
                <c:pt idx="21">
                  <c:v>44253</c:v>
                </c:pt>
                <c:pt idx="22">
                  <c:v>44254</c:v>
                </c:pt>
                <c:pt idx="23">
                  <c:v>44254</c:v>
                </c:pt>
                <c:pt idx="24">
                  <c:v>44317</c:v>
                </c:pt>
                <c:pt idx="25">
                  <c:v>44317</c:v>
                </c:pt>
                <c:pt idx="26">
                  <c:v>44319</c:v>
                </c:pt>
                <c:pt idx="27">
                  <c:v>44319</c:v>
                </c:pt>
                <c:pt idx="28">
                  <c:v>44322</c:v>
                </c:pt>
                <c:pt idx="29">
                  <c:v>44322</c:v>
                </c:pt>
                <c:pt idx="30">
                  <c:v>44327</c:v>
                </c:pt>
                <c:pt idx="31">
                  <c:v>44327</c:v>
                </c:pt>
                <c:pt idx="32">
                  <c:v>44329</c:v>
                </c:pt>
                <c:pt idx="33">
                  <c:v>44329</c:v>
                </c:pt>
                <c:pt idx="34">
                  <c:v>44332</c:v>
                </c:pt>
                <c:pt idx="35">
                  <c:v>44333</c:v>
                </c:pt>
                <c:pt idx="36">
                  <c:v>44352</c:v>
                </c:pt>
                <c:pt idx="37">
                  <c:v>44416</c:v>
                </c:pt>
                <c:pt idx="38">
                  <c:v>44416</c:v>
                </c:pt>
                <c:pt idx="39">
                  <c:v>44416</c:v>
                </c:pt>
                <c:pt idx="40">
                  <c:v>44416</c:v>
                </c:pt>
                <c:pt idx="41">
                  <c:v>44416</c:v>
                </c:pt>
                <c:pt idx="42">
                  <c:v>44416</c:v>
                </c:pt>
                <c:pt idx="43">
                  <c:v>44417</c:v>
                </c:pt>
                <c:pt idx="44">
                  <c:v>44419</c:v>
                </c:pt>
                <c:pt idx="45">
                  <c:v>44419</c:v>
                </c:pt>
                <c:pt idx="46">
                  <c:v>44419</c:v>
                </c:pt>
                <c:pt idx="47">
                  <c:v>44419</c:v>
                </c:pt>
                <c:pt idx="48">
                  <c:v>44420</c:v>
                </c:pt>
                <c:pt idx="49">
                  <c:v>44421</c:v>
                </c:pt>
                <c:pt idx="50">
                  <c:v>44421</c:v>
                </c:pt>
                <c:pt idx="51">
                  <c:v>44434</c:v>
                </c:pt>
                <c:pt idx="52">
                  <c:v>44508</c:v>
                </c:pt>
                <c:pt idx="53">
                  <c:v>44509</c:v>
                </c:pt>
                <c:pt idx="54">
                  <c:v>44510</c:v>
                </c:pt>
                <c:pt idx="55">
                  <c:v>44510</c:v>
                </c:pt>
                <c:pt idx="56">
                  <c:v>44510</c:v>
                </c:pt>
                <c:pt idx="57">
                  <c:v>44510</c:v>
                </c:pt>
                <c:pt idx="58">
                  <c:v>44510</c:v>
                </c:pt>
                <c:pt idx="59">
                  <c:v>44514</c:v>
                </c:pt>
                <c:pt idx="60">
                  <c:v>44514</c:v>
                </c:pt>
                <c:pt idx="61">
                  <c:v>44514</c:v>
                </c:pt>
                <c:pt idx="62">
                  <c:v>44514</c:v>
                </c:pt>
                <c:pt idx="63">
                  <c:v>44514</c:v>
                </c:pt>
                <c:pt idx="64">
                  <c:v>44514</c:v>
                </c:pt>
                <c:pt idx="65">
                  <c:v>44515</c:v>
                </c:pt>
                <c:pt idx="66">
                  <c:v>44515</c:v>
                </c:pt>
                <c:pt idx="67">
                  <c:v>44602</c:v>
                </c:pt>
                <c:pt idx="68">
                  <c:v>44602</c:v>
                </c:pt>
                <c:pt idx="69">
                  <c:v>44602</c:v>
                </c:pt>
                <c:pt idx="70">
                  <c:v>44602</c:v>
                </c:pt>
                <c:pt idx="71">
                  <c:v>44602</c:v>
                </c:pt>
                <c:pt idx="72">
                  <c:v>44603</c:v>
                </c:pt>
                <c:pt idx="73">
                  <c:v>44603</c:v>
                </c:pt>
                <c:pt idx="74">
                  <c:v>44605</c:v>
                </c:pt>
                <c:pt idx="75">
                  <c:v>44605</c:v>
                </c:pt>
                <c:pt idx="76">
                  <c:v>44608</c:v>
                </c:pt>
                <c:pt idx="77">
                  <c:v>44608</c:v>
                </c:pt>
                <c:pt idx="78">
                  <c:v>44612</c:v>
                </c:pt>
                <c:pt idx="79">
                  <c:v>44612</c:v>
                </c:pt>
                <c:pt idx="80">
                  <c:v>44612</c:v>
                </c:pt>
                <c:pt idx="81">
                  <c:v>44612</c:v>
                </c:pt>
                <c:pt idx="82">
                  <c:v>44691</c:v>
                </c:pt>
                <c:pt idx="83">
                  <c:v>44695</c:v>
                </c:pt>
                <c:pt idx="84">
                  <c:v>44696</c:v>
                </c:pt>
                <c:pt idx="85">
                  <c:v>44698</c:v>
                </c:pt>
                <c:pt idx="86">
                  <c:v>44698</c:v>
                </c:pt>
                <c:pt idx="87">
                  <c:v>44699</c:v>
                </c:pt>
                <c:pt idx="88">
                  <c:v>44700</c:v>
                </c:pt>
                <c:pt idx="89">
                  <c:v>44706</c:v>
                </c:pt>
                <c:pt idx="90">
                  <c:v>44706</c:v>
                </c:pt>
                <c:pt idx="91">
                  <c:v>44711</c:v>
                </c:pt>
                <c:pt idx="92">
                  <c:v>44711</c:v>
                </c:pt>
                <c:pt idx="93">
                  <c:v>44712</c:v>
                </c:pt>
                <c:pt idx="94">
                  <c:v>44712</c:v>
                </c:pt>
                <c:pt idx="95">
                  <c:v>44717</c:v>
                </c:pt>
                <c:pt idx="96">
                  <c:v>44731</c:v>
                </c:pt>
                <c:pt idx="97">
                  <c:v>44779</c:v>
                </c:pt>
                <c:pt idx="98">
                  <c:v>44779</c:v>
                </c:pt>
                <c:pt idx="99">
                  <c:v>44780</c:v>
                </c:pt>
                <c:pt idx="100">
                  <c:v>44782</c:v>
                </c:pt>
                <c:pt idx="101">
                  <c:v>44782</c:v>
                </c:pt>
                <c:pt idx="102">
                  <c:v>44783</c:v>
                </c:pt>
                <c:pt idx="103">
                  <c:v>44784</c:v>
                </c:pt>
                <c:pt idx="104">
                  <c:v>44784</c:v>
                </c:pt>
                <c:pt idx="105">
                  <c:v>44784</c:v>
                </c:pt>
                <c:pt idx="106">
                  <c:v>44787</c:v>
                </c:pt>
                <c:pt idx="107">
                  <c:v>44787</c:v>
                </c:pt>
                <c:pt idx="108">
                  <c:v>44788</c:v>
                </c:pt>
                <c:pt idx="109">
                  <c:v>44788</c:v>
                </c:pt>
                <c:pt idx="110">
                  <c:v>44788</c:v>
                </c:pt>
                <c:pt idx="111">
                  <c:v>44802</c:v>
                </c:pt>
                <c:pt idx="112">
                  <c:v>44872</c:v>
                </c:pt>
                <c:pt idx="113">
                  <c:v>44873</c:v>
                </c:pt>
                <c:pt idx="114">
                  <c:v>44875</c:v>
                </c:pt>
                <c:pt idx="115">
                  <c:v>44875</c:v>
                </c:pt>
                <c:pt idx="116">
                  <c:v>44875.392361111102</c:v>
                </c:pt>
                <c:pt idx="117">
                  <c:v>44875.451388888898</c:v>
                </c:pt>
                <c:pt idx="118">
                  <c:v>44875.489583333299</c:v>
                </c:pt>
                <c:pt idx="119">
                  <c:v>44875.5625</c:v>
                </c:pt>
                <c:pt idx="120">
                  <c:v>44875.59375</c:v>
                </c:pt>
                <c:pt idx="121">
                  <c:v>44878</c:v>
                </c:pt>
                <c:pt idx="122">
                  <c:v>44878</c:v>
                </c:pt>
                <c:pt idx="123">
                  <c:v>44878</c:v>
                </c:pt>
                <c:pt idx="124">
                  <c:v>44878</c:v>
                </c:pt>
                <c:pt idx="125">
                  <c:v>44885</c:v>
                </c:pt>
                <c:pt idx="126">
                  <c:v>44885</c:v>
                </c:pt>
                <c:pt idx="127">
                  <c:v>44969.465277777803</c:v>
                </c:pt>
                <c:pt idx="128">
                  <c:v>44969.583333333299</c:v>
                </c:pt>
                <c:pt idx="129">
                  <c:v>44969.625</c:v>
                </c:pt>
                <c:pt idx="130">
                  <c:v>44970.625</c:v>
                </c:pt>
                <c:pt idx="131">
                  <c:v>44970.635416666701</c:v>
                </c:pt>
                <c:pt idx="132">
                  <c:v>44970.673611111102</c:v>
                </c:pt>
                <c:pt idx="133">
                  <c:v>44976</c:v>
                </c:pt>
                <c:pt idx="134">
                  <c:v>44977.444444444402</c:v>
                </c:pt>
                <c:pt idx="135">
                  <c:v>44978.555555555598</c:v>
                </c:pt>
                <c:pt idx="136">
                  <c:v>44978.584027777797</c:v>
                </c:pt>
                <c:pt idx="137">
                  <c:v>44978.681250000001</c:v>
                </c:pt>
                <c:pt idx="138">
                  <c:v>44978.729861111096</c:v>
                </c:pt>
                <c:pt idx="139">
                  <c:v>44980</c:v>
                </c:pt>
                <c:pt idx="140">
                  <c:v>44986</c:v>
                </c:pt>
                <c:pt idx="141">
                  <c:v>44986</c:v>
                </c:pt>
                <c:pt idx="142">
                  <c:v>45054</c:v>
                </c:pt>
                <c:pt idx="143">
                  <c:v>45054.604166666701</c:v>
                </c:pt>
                <c:pt idx="144">
                  <c:v>45054.614583333299</c:v>
                </c:pt>
                <c:pt idx="145">
                  <c:v>45054.625</c:v>
                </c:pt>
                <c:pt idx="146">
                  <c:v>45055</c:v>
                </c:pt>
                <c:pt idx="147">
                  <c:v>45056</c:v>
                </c:pt>
                <c:pt idx="148">
                  <c:v>45056</c:v>
                </c:pt>
                <c:pt idx="149">
                  <c:v>45063.385416666701</c:v>
                </c:pt>
                <c:pt idx="150">
                  <c:v>45064</c:v>
                </c:pt>
                <c:pt idx="151">
                  <c:v>45072.388888888898</c:v>
                </c:pt>
                <c:pt idx="152">
                  <c:v>45074.583333333299</c:v>
                </c:pt>
                <c:pt idx="153">
                  <c:v>45074.618055555598</c:v>
                </c:pt>
                <c:pt idx="154">
                  <c:v>45075</c:v>
                </c:pt>
                <c:pt idx="155">
                  <c:v>45077.729166666701</c:v>
                </c:pt>
                <c:pt idx="156">
                  <c:v>45081.510416666701</c:v>
                </c:pt>
                <c:pt idx="157">
                  <c:v>45081.583333333299</c:v>
                </c:pt>
                <c:pt idx="158">
                  <c:v>45145.416666666701</c:v>
                </c:pt>
                <c:pt idx="159">
                  <c:v>45150.541666666701</c:v>
                </c:pt>
                <c:pt idx="160">
                  <c:v>45150.604166666701</c:v>
                </c:pt>
                <c:pt idx="161">
                  <c:v>45151.458333333299</c:v>
                </c:pt>
                <c:pt idx="162">
                  <c:v>45151.791666666701</c:v>
                </c:pt>
                <c:pt idx="163">
                  <c:v>45155.388888888898</c:v>
                </c:pt>
                <c:pt idx="164">
                  <c:v>45155.416666666701</c:v>
                </c:pt>
                <c:pt idx="165">
                  <c:v>45155.451388888898</c:v>
                </c:pt>
                <c:pt idx="166">
                  <c:v>45155.489583333299</c:v>
                </c:pt>
                <c:pt idx="167">
                  <c:v>45156.322916666701</c:v>
                </c:pt>
                <c:pt idx="168">
                  <c:v>45158.319444444402</c:v>
                </c:pt>
                <c:pt idx="169">
                  <c:v>45158.387499999997</c:v>
                </c:pt>
                <c:pt idx="170">
                  <c:v>45162.5625</c:v>
                </c:pt>
                <c:pt idx="171">
                  <c:v>45162.5625</c:v>
                </c:pt>
                <c:pt idx="172">
                  <c:v>45236</c:v>
                </c:pt>
                <c:pt idx="173">
                  <c:v>45236</c:v>
                </c:pt>
                <c:pt idx="174">
                  <c:v>45237</c:v>
                </c:pt>
                <c:pt idx="175">
                  <c:v>45237</c:v>
                </c:pt>
                <c:pt idx="176">
                  <c:v>45238</c:v>
                </c:pt>
                <c:pt idx="177">
                  <c:v>45238</c:v>
                </c:pt>
                <c:pt idx="178">
                  <c:v>45238</c:v>
                </c:pt>
                <c:pt idx="179">
                  <c:v>45239</c:v>
                </c:pt>
                <c:pt idx="180">
                  <c:v>45242.479166666701</c:v>
                </c:pt>
                <c:pt idx="181">
                  <c:v>45242.614583333299</c:v>
                </c:pt>
                <c:pt idx="182">
                  <c:v>45242.65625</c:v>
                </c:pt>
                <c:pt idx="183">
                  <c:v>45244</c:v>
                </c:pt>
                <c:pt idx="184">
                  <c:v>45244</c:v>
                </c:pt>
                <c:pt idx="185">
                  <c:v>45245.614583333299</c:v>
                </c:pt>
                <c:pt idx="186">
                  <c:v>45245.666666666701</c:v>
                </c:pt>
                <c:pt idx="187">
                  <c:v>45246.354166666701</c:v>
                </c:pt>
                <c:pt idx="188" formatCode="m/d/yy;@">
                  <c:v>45328</c:v>
                </c:pt>
                <c:pt idx="189" formatCode="m/d/yy;@">
                  <c:v>45330.447916666701</c:v>
                </c:pt>
                <c:pt idx="190" formatCode="m/d/yy;@">
                  <c:v>45330.479166666701</c:v>
                </c:pt>
                <c:pt idx="191" formatCode="m/d/yy;@">
                  <c:v>45330.489583333299</c:v>
                </c:pt>
                <c:pt idx="192" formatCode="m/d/yy;@">
                  <c:v>45330.489583333299</c:v>
                </c:pt>
                <c:pt idx="193" formatCode="m/d/yy;@">
                  <c:v>45330.506944444402</c:v>
                </c:pt>
                <c:pt idx="194" formatCode="m/d/yy;@">
                  <c:v>45330.534722222197</c:v>
                </c:pt>
                <c:pt idx="195" formatCode="m/d/yy;@">
                  <c:v>45330.534722222197</c:v>
                </c:pt>
                <c:pt idx="196" formatCode="m/d/yy;@">
                  <c:v>45330.534722222197</c:v>
                </c:pt>
                <c:pt idx="197" formatCode="m/d/yy;@">
                  <c:v>45334</c:v>
                </c:pt>
                <c:pt idx="198" formatCode="m/d/yy;@">
                  <c:v>45334</c:v>
                </c:pt>
                <c:pt idx="199" formatCode="m/d/yy;@">
                  <c:v>45334</c:v>
                </c:pt>
                <c:pt idx="200" formatCode="m/d/yy;@">
                  <c:v>45337</c:v>
                </c:pt>
                <c:pt idx="201" formatCode="m/d/yy;@">
                  <c:v>45337</c:v>
                </c:pt>
                <c:pt idx="202" formatCode="m/d/yy;@">
                  <c:v>45341</c:v>
                </c:pt>
                <c:pt idx="203" formatCode="m/d/yy;@">
                  <c:v>45341</c:v>
                </c:pt>
                <c:pt idx="204" formatCode="m/d/yy;@">
                  <c:v>45344</c:v>
                </c:pt>
                <c:pt idx="205">
                  <c:v>45424</c:v>
                </c:pt>
                <c:pt idx="206">
                  <c:v>45424</c:v>
                </c:pt>
                <c:pt idx="207">
                  <c:v>45427</c:v>
                </c:pt>
                <c:pt idx="208">
                  <c:v>45427</c:v>
                </c:pt>
                <c:pt idx="209">
                  <c:v>45427</c:v>
                </c:pt>
                <c:pt idx="210">
                  <c:v>45427</c:v>
                </c:pt>
                <c:pt idx="211">
                  <c:v>45427</c:v>
                </c:pt>
                <c:pt idx="212">
                  <c:v>45427</c:v>
                </c:pt>
                <c:pt idx="213">
                  <c:v>45427</c:v>
                </c:pt>
                <c:pt idx="214">
                  <c:v>45427</c:v>
                </c:pt>
                <c:pt idx="215">
                  <c:v>45428</c:v>
                </c:pt>
                <c:pt idx="216">
                  <c:v>45428</c:v>
                </c:pt>
                <c:pt idx="217">
                  <c:v>45428</c:v>
                </c:pt>
                <c:pt idx="218">
                  <c:v>45428</c:v>
                </c:pt>
                <c:pt idx="219">
                  <c:v>45431</c:v>
                </c:pt>
                <c:pt idx="220">
                  <c:v>45431</c:v>
                </c:pt>
                <c:pt idx="221">
                  <c:v>45445</c:v>
                </c:pt>
                <c:pt idx="222">
                  <c:v>45508</c:v>
                </c:pt>
                <c:pt idx="223">
                  <c:v>45510</c:v>
                </c:pt>
                <c:pt idx="224">
                  <c:v>45510</c:v>
                </c:pt>
                <c:pt idx="225">
                  <c:v>45510</c:v>
                </c:pt>
                <c:pt idx="226">
                  <c:v>45510</c:v>
                </c:pt>
                <c:pt idx="227">
                  <c:v>45510</c:v>
                </c:pt>
                <c:pt idx="228">
                  <c:v>45510</c:v>
                </c:pt>
                <c:pt idx="229">
                  <c:v>45511</c:v>
                </c:pt>
                <c:pt idx="230">
                  <c:v>45515</c:v>
                </c:pt>
                <c:pt idx="231">
                  <c:v>45515</c:v>
                </c:pt>
                <c:pt idx="232">
                  <c:v>45523</c:v>
                </c:pt>
                <c:pt idx="233">
                  <c:v>45525</c:v>
                </c:pt>
                <c:pt idx="234">
                  <c:v>45525</c:v>
                </c:pt>
                <c:pt idx="235">
                  <c:v>45526</c:v>
                </c:pt>
                <c:pt idx="236">
                  <c:v>45526</c:v>
                </c:pt>
                <c:pt idx="237">
                  <c:v>45617.631944444445</c:v>
                </c:pt>
                <c:pt idx="238">
                  <c:v>45614.505555555559</c:v>
                </c:pt>
                <c:pt idx="239">
                  <c:v>45614.505555555559</c:v>
                </c:pt>
                <c:pt idx="240">
                  <c:v>45621.529166666667</c:v>
                </c:pt>
                <c:pt idx="241">
                  <c:v>45614.505555555559</c:v>
                </c:pt>
                <c:pt idx="242">
                  <c:v>45609.527777777781</c:v>
                </c:pt>
                <c:pt idx="243">
                  <c:v>45614.505555555559</c:v>
                </c:pt>
                <c:pt idx="244">
                  <c:v>45614.505555555559</c:v>
                </c:pt>
                <c:pt idx="245">
                  <c:v>45614.505555555559</c:v>
                </c:pt>
                <c:pt idx="246">
                  <c:v>45621.529166666667</c:v>
                </c:pt>
                <c:pt idx="247">
                  <c:v>45614.505555555559</c:v>
                </c:pt>
                <c:pt idx="248">
                  <c:v>45607.694444444445</c:v>
                </c:pt>
                <c:pt idx="249">
                  <c:v>45607.694444444445</c:v>
                </c:pt>
                <c:pt idx="250">
                  <c:v>45607.694444444445</c:v>
                </c:pt>
                <c:pt idx="251">
                  <c:v>45607.694444444445</c:v>
                </c:pt>
                <c:pt idx="252" formatCode="m/d/yy;@">
                  <c:v>45690.614583333336</c:v>
                </c:pt>
                <c:pt idx="253" formatCode="m/d/yy;@">
                  <c:v>45690.5625</c:v>
                </c:pt>
                <c:pt idx="254" formatCode="m/d/yy;@">
                  <c:v>45690.5625</c:v>
                </c:pt>
                <c:pt idx="255" formatCode="m/d/yy;@">
                  <c:v>45691.555555555555</c:v>
                </c:pt>
                <c:pt idx="256" formatCode="m/d/yy;@">
                  <c:v>45691.576388888891</c:v>
                </c:pt>
                <c:pt idx="257" formatCode="m/d/yy;@">
                  <c:v>45694</c:v>
                </c:pt>
                <c:pt idx="258" formatCode="m/d/yy;@">
                  <c:v>45694</c:v>
                </c:pt>
                <c:pt idx="259" formatCode="m/d/yy;@">
                  <c:v>45694</c:v>
                </c:pt>
                <c:pt idx="260" formatCode="m/d/yy;@">
                  <c:v>45694.510416666664</c:v>
                </c:pt>
                <c:pt idx="261" formatCode="m/d/yy;@">
                  <c:v>45693.659722222219</c:v>
                </c:pt>
                <c:pt idx="262" formatCode="m/d/yy;@">
                  <c:v>45697.416666666664</c:v>
                </c:pt>
                <c:pt idx="263" formatCode="m/d/yy;@">
                  <c:v>45696.552083333336</c:v>
                </c:pt>
                <c:pt idx="264" formatCode="m/d/yy;@">
                  <c:v>45697.416666666664</c:v>
                </c:pt>
                <c:pt idx="265" formatCode="m/d/yy;@">
                  <c:v>45711</c:v>
                </c:pt>
                <c:pt idx="266" formatCode="m/d/yy;@">
                  <c:v>45711</c:v>
                </c:pt>
                <c:pt idx="267">
                  <c:v>45782.652777777781</c:v>
                </c:pt>
                <c:pt idx="268">
                  <c:v>45782.652777777781</c:v>
                </c:pt>
                <c:pt idx="269">
                  <c:v>45789.461111111108</c:v>
                </c:pt>
                <c:pt idx="270">
                  <c:v>45789.461111111108</c:v>
                </c:pt>
                <c:pt idx="271">
                  <c:v>45787.461111111108</c:v>
                </c:pt>
                <c:pt idx="272">
                  <c:v>45789.461111111108</c:v>
                </c:pt>
                <c:pt idx="273">
                  <c:v>45789.461111111108</c:v>
                </c:pt>
                <c:pt idx="274">
                  <c:v>45789.461111111108</c:v>
                </c:pt>
                <c:pt idx="275">
                  <c:v>45789.461111111108</c:v>
                </c:pt>
                <c:pt idx="276">
                  <c:v>45789.461111111108</c:v>
                </c:pt>
                <c:pt idx="277">
                  <c:v>45790</c:v>
                </c:pt>
                <c:pt idx="278">
                  <c:v>45819.570833333331</c:v>
                </c:pt>
                <c:pt idx="279">
                  <c:v>45819.570833333331</c:v>
                </c:pt>
                <c:pt idx="280">
                  <c:v>45819.570833333331</c:v>
                </c:pt>
                <c:pt idx="281">
                  <c:v>45902</c:v>
                </c:pt>
                <c:pt idx="282">
                  <c:v>45903</c:v>
                </c:pt>
                <c:pt idx="283">
                  <c:v>45903</c:v>
                </c:pt>
                <c:pt idx="284">
                  <c:v>45903</c:v>
                </c:pt>
                <c:pt idx="285">
                  <c:v>45904</c:v>
                </c:pt>
                <c:pt idx="286">
                  <c:v>45904</c:v>
                </c:pt>
                <c:pt idx="287">
                  <c:v>45904</c:v>
                </c:pt>
                <c:pt idx="288">
                  <c:v>45904</c:v>
                </c:pt>
                <c:pt idx="289">
                  <c:v>45904</c:v>
                </c:pt>
                <c:pt idx="290">
                  <c:v>45907.62222222222</c:v>
                </c:pt>
                <c:pt idx="291">
                  <c:v>45907.65</c:v>
                </c:pt>
                <c:pt idx="292">
                  <c:v>45907.65</c:v>
                </c:pt>
                <c:pt idx="293">
                  <c:v>45908.65</c:v>
                </c:pt>
                <c:pt idx="294">
                  <c:v>45908.65</c:v>
                </c:pt>
                <c:pt idx="295">
                  <c:v>45914.375</c:v>
                </c:pt>
                <c:pt idx="296">
                  <c:v>45993.479166666701</c:v>
                </c:pt>
                <c:pt idx="297">
                  <c:v>45998</c:v>
                </c:pt>
                <c:pt idx="298">
                  <c:v>45998.385416666701</c:v>
                </c:pt>
                <c:pt idx="299">
                  <c:v>45998.458333333299</c:v>
                </c:pt>
                <c:pt idx="300">
                  <c:v>45998.46875</c:v>
                </c:pt>
                <c:pt idx="301">
                  <c:v>45998.489583333299</c:v>
                </c:pt>
                <c:pt idx="302">
                  <c:v>45998.625</c:v>
                </c:pt>
                <c:pt idx="303">
                  <c:v>45998.625</c:v>
                </c:pt>
                <c:pt idx="304">
                  <c:v>46000</c:v>
                </c:pt>
                <c:pt idx="305">
                  <c:v>46000</c:v>
                </c:pt>
                <c:pt idx="306">
                  <c:v>46001</c:v>
                </c:pt>
                <c:pt idx="307">
                  <c:v>46001</c:v>
                </c:pt>
                <c:pt idx="308">
                  <c:v>46001</c:v>
                </c:pt>
                <c:pt idx="309">
                  <c:v>46001</c:v>
                </c:pt>
                <c:pt idx="310">
                  <c:v>46001</c:v>
                </c:pt>
                <c:pt idx="311">
                  <c:v>46001</c:v>
                </c:pt>
              </c:numCache>
            </c:numRef>
          </c:xVal>
          <c:yVal>
            <c:numRef>
              <c:f>all.data!$N$460:$N$771</c:f>
              <c:numCache>
                <c:formatCode>0.0</c:formatCode>
                <c:ptCount val="312"/>
                <c:pt idx="0">
                  <c:v>0.8</c:v>
                </c:pt>
                <c:pt idx="1">
                  <c:v>2</c:v>
                </c:pt>
                <c:pt idx="2">
                  <c:v>1</c:v>
                </c:pt>
                <c:pt idx="3">
                  <c:v>0.5</c:v>
                </c:pt>
                <c:pt idx="4">
                  <c:v>1.3</c:v>
                </c:pt>
                <c:pt idx="5">
                  <c:v>5.5</c:v>
                </c:pt>
                <c:pt idx="6">
                  <c:v>8.6999999999999993</c:v>
                </c:pt>
                <c:pt idx="7">
                  <c:v>0.6</c:v>
                </c:pt>
                <c:pt idx="8">
                  <c:v>0.5</c:v>
                </c:pt>
                <c:pt idx="9">
                  <c:v>1.3</c:v>
                </c:pt>
                <c:pt idx="10">
                  <c:v>1</c:v>
                </c:pt>
                <c:pt idx="11">
                  <c:v>9</c:v>
                </c:pt>
                <c:pt idx="12" formatCode="General">
                  <c:v>0.4</c:v>
                </c:pt>
                <c:pt idx="13" formatCode="General">
                  <c:v>0.4</c:v>
                </c:pt>
                <c:pt idx="14" formatCode="General">
                  <c:v>6.8</c:v>
                </c:pt>
                <c:pt idx="15" formatCode="General">
                  <c:v>5.2</c:v>
                </c:pt>
                <c:pt idx="16" formatCode="General">
                  <c:v>9.3000000000000007</c:v>
                </c:pt>
                <c:pt idx="17" formatCode="General">
                  <c:v>6.6</c:v>
                </c:pt>
                <c:pt idx="18" formatCode="General">
                  <c:v>6.6</c:v>
                </c:pt>
                <c:pt idx="19" formatCode="General">
                  <c:v>10.199999999999999</c:v>
                </c:pt>
                <c:pt idx="20" formatCode="General">
                  <c:v>3</c:v>
                </c:pt>
                <c:pt idx="21" formatCode="General">
                  <c:v>2.2000000000000002</c:v>
                </c:pt>
                <c:pt idx="22" formatCode="General">
                  <c:v>4.3</c:v>
                </c:pt>
                <c:pt idx="23" formatCode="General">
                  <c:v>3.3</c:v>
                </c:pt>
                <c:pt idx="24" formatCode="General">
                  <c:v>4.9000000000000004</c:v>
                </c:pt>
                <c:pt idx="25" formatCode="General">
                  <c:v>2.9</c:v>
                </c:pt>
                <c:pt idx="26" formatCode="General">
                  <c:v>4.5999999999999996</c:v>
                </c:pt>
                <c:pt idx="27" formatCode="General">
                  <c:v>14.4</c:v>
                </c:pt>
                <c:pt idx="28" formatCode="General">
                  <c:v>3.4</c:v>
                </c:pt>
                <c:pt idx="29" formatCode="General">
                  <c:v>11.5</c:v>
                </c:pt>
                <c:pt idx="30" formatCode="General">
                  <c:v>10.7</c:v>
                </c:pt>
                <c:pt idx="31" formatCode="General">
                  <c:v>3</c:v>
                </c:pt>
                <c:pt idx="32" formatCode="General">
                  <c:v>2.2999999999999998</c:v>
                </c:pt>
                <c:pt idx="33" formatCode="General">
                  <c:v>3.1</c:v>
                </c:pt>
                <c:pt idx="34" formatCode="General">
                  <c:v>8.3000000000000007</c:v>
                </c:pt>
                <c:pt idx="35" formatCode="General">
                  <c:v>2</c:v>
                </c:pt>
                <c:pt idx="36" formatCode="General">
                  <c:v>4.0999999999999996</c:v>
                </c:pt>
                <c:pt idx="37" formatCode="General">
                  <c:v>0.9</c:v>
                </c:pt>
                <c:pt idx="38" formatCode="General">
                  <c:v>0.4</c:v>
                </c:pt>
                <c:pt idx="39" formatCode="General">
                  <c:v>0.6</c:v>
                </c:pt>
                <c:pt idx="40" formatCode="General">
                  <c:v>1.8</c:v>
                </c:pt>
                <c:pt idx="41" formatCode="General">
                  <c:v>1.9</c:v>
                </c:pt>
                <c:pt idx="42" formatCode="General">
                  <c:v>3</c:v>
                </c:pt>
                <c:pt idx="43" formatCode="General">
                  <c:v>1.2</c:v>
                </c:pt>
                <c:pt idx="44" formatCode="General">
                  <c:v>8.9</c:v>
                </c:pt>
                <c:pt idx="45" formatCode="General">
                  <c:v>0.5</c:v>
                </c:pt>
                <c:pt idx="46" formatCode="General">
                  <c:v>1.1000000000000001</c:v>
                </c:pt>
                <c:pt idx="47" formatCode="General">
                  <c:v>1.8</c:v>
                </c:pt>
                <c:pt idx="48" formatCode="General">
                  <c:v>2.2999999999999998</c:v>
                </c:pt>
                <c:pt idx="49" formatCode="General">
                  <c:v>3.1</c:v>
                </c:pt>
                <c:pt idx="50" formatCode="General">
                  <c:v>2.2999999999999998</c:v>
                </c:pt>
                <c:pt idx="51" formatCode="General">
                  <c:v>3.4</c:v>
                </c:pt>
                <c:pt idx="52" formatCode="General">
                  <c:v>1.2</c:v>
                </c:pt>
                <c:pt idx="53" formatCode="General">
                  <c:v>0.8</c:v>
                </c:pt>
                <c:pt idx="54" formatCode="General">
                  <c:v>0.5</c:v>
                </c:pt>
                <c:pt idx="55" formatCode="General">
                  <c:v>0.8</c:v>
                </c:pt>
                <c:pt idx="56" formatCode="General">
                  <c:v>1.4</c:v>
                </c:pt>
                <c:pt idx="57" formatCode="General">
                  <c:v>3</c:v>
                </c:pt>
                <c:pt idx="58" formatCode="General">
                  <c:v>2.7</c:v>
                </c:pt>
                <c:pt idx="59" formatCode="General">
                  <c:v>0.5</c:v>
                </c:pt>
                <c:pt idx="60" formatCode="General">
                  <c:v>0.3</c:v>
                </c:pt>
                <c:pt idx="61" formatCode="General">
                  <c:v>0.3</c:v>
                </c:pt>
                <c:pt idx="62" formatCode="General">
                  <c:v>0.8</c:v>
                </c:pt>
                <c:pt idx="63" formatCode="General">
                  <c:v>1.2</c:v>
                </c:pt>
                <c:pt idx="64" formatCode="General">
                  <c:v>11.2</c:v>
                </c:pt>
                <c:pt idx="65" formatCode="General">
                  <c:v>8.9</c:v>
                </c:pt>
                <c:pt idx="66" formatCode="General">
                  <c:v>0.6</c:v>
                </c:pt>
                <c:pt idx="67">
                  <c:v>8.8000000000000007</c:v>
                </c:pt>
                <c:pt idx="68">
                  <c:v>6.1</c:v>
                </c:pt>
                <c:pt idx="69">
                  <c:v>4.3</c:v>
                </c:pt>
                <c:pt idx="70">
                  <c:v>6.7</c:v>
                </c:pt>
                <c:pt idx="71">
                  <c:v>8.6</c:v>
                </c:pt>
                <c:pt idx="72">
                  <c:v>7.4</c:v>
                </c:pt>
                <c:pt idx="73">
                  <c:v>5.2</c:v>
                </c:pt>
                <c:pt idx="74">
                  <c:v>1.8</c:v>
                </c:pt>
                <c:pt idx="75">
                  <c:v>4.2</c:v>
                </c:pt>
                <c:pt idx="76">
                  <c:v>0.7</c:v>
                </c:pt>
                <c:pt idx="77">
                  <c:v>0.4</c:v>
                </c:pt>
                <c:pt idx="78">
                  <c:v>6.6</c:v>
                </c:pt>
                <c:pt idx="79">
                  <c:v>14.4</c:v>
                </c:pt>
                <c:pt idx="80">
                  <c:v>7.4</c:v>
                </c:pt>
                <c:pt idx="81">
                  <c:v>8.5</c:v>
                </c:pt>
                <c:pt idx="82">
                  <c:v>7.2</c:v>
                </c:pt>
                <c:pt idx="83">
                  <c:v>1.2</c:v>
                </c:pt>
                <c:pt idx="84">
                  <c:v>1.7</c:v>
                </c:pt>
                <c:pt idx="85">
                  <c:v>11.1</c:v>
                </c:pt>
                <c:pt idx="86">
                  <c:v>4.7</c:v>
                </c:pt>
                <c:pt idx="87">
                  <c:v>8.4700000000000006</c:v>
                </c:pt>
                <c:pt idx="88">
                  <c:v>4</c:v>
                </c:pt>
                <c:pt idx="89">
                  <c:v>5.9</c:v>
                </c:pt>
                <c:pt idx="90">
                  <c:v>6.4</c:v>
                </c:pt>
                <c:pt idx="91">
                  <c:v>1.08</c:v>
                </c:pt>
                <c:pt idx="92">
                  <c:v>2.2400000000000002</c:v>
                </c:pt>
                <c:pt idx="93">
                  <c:v>0.7</c:v>
                </c:pt>
                <c:pt idx="94">
                  <c:v>0.6</c:v>
                </c:pt>
                <c:pt idx="95">
                  <c:v>6.5</c:v>
                </c:pt>
                <c:pt idx="96">
                  <c:v>6.1</c:v>
                </c:pt>
                <c:pt idx="97">
                  <c:v>4.8</c:v>
                </c:pt>
                <c:pt idx="98">
                  <c:v>2.7</c:v>
                </c:pt>
                <c:pt idx="99">
                  <c:v>0.5</c:v>
                </c:pt>
                <c:pt idx="100">
                  <c:v>0.3</c:v>
                </c:pt>
                <c:pt idx="101">
                  <c:v>0.5</c:v>
                </c:pt>
                <c:pt idx="102">
                  <c:v>1.9</c:v>
                </c:pt>
                <c:pt idx="103">
                  <c:v>1.5</c:v>
                </c:pt>
                <c:pt idx="104">
                  <c:v>1.6</c:v>
                </c:pt>
                <c:pt idx="105">
                  <c:v>0.9</c:v>
                </c:pt>
                <c:pt idx="106">
                  <c:v>6.3</c:v>
                </c:pt>
                <c:pt idx="107">
                  <c:v>2</c:v>
                </c:pt>
                <c:pt idx="108">
                  <c:v>12.9</c:v>
                </c:pt>
                <c:pt idx="109">
                  <c:v>4.7</c:v>
                </c:pt>
                <c:pt idx="110">
                  <c:v>1.3</c:v>
                </c:pt>
                <c:pt idx="111">
                  <c:v>0.4</c:v>
                </c:pt>
                <c:pt idx="112" formatCode="General">
                  <c:v>4.7</c:v>
                </c:pt>
                <c:pt idx="113" formatCode="General">
                  <c:v>1.6</c:v>
                </c:pt>
                <c:pt idx="114" formatCode="General">
                  <c:v>6.4</c:v>
                </c:pt>
                <c:pt idx="115" formatCode="General">
                  <c:v>0.6</c:v>
                </c:pt>
                <c:pt idx="116" formatCode="General">
                  <c:v>1.4</c:v>
                </c:pt>
                <c:pt idx="117" formatCode="General">
                  <c:v>1.1000000000000001</c:v>
                </c:pt>
                <c:pt idx="118" formatCode="General">
                  <c:v>0.7</c:v>
                </c:pt>
                <c:pt idx="119" formatCode="General">
                  <c:v>2.9</c:v>
                </c:pt>
                <c:pt idx="120" formatCode="General">
                  <c:v>2.6</c:v>
                </c:pt>
                <c:pt idx="121" formatCode="General">
                  <c:v>0.5</c:v>
                </c:pt>
                <c:pt idx="122" formatCode="General">
                  <c:v>0.3</c:v>
                </c:pt>
                <c:pt idx="123" formatCode="General">
                  <c:v>0.4</c:v>
                </c:pt>
                <c:pt idx="124" formatCode="General">
                  <c:v>26.9</c:v>
                </c:pt>
                <c:pt idx="125" formatCode="General">
                  <c:v>0.7</c:v>
                </c:pt>
                <c:pt idx="126" formatCode="General">
                  <c:v>3</c:v>
                </c:pt>
                <c:pt idx="127">
                  <c:v>5.6</c:v>
                </c:pt>
                <c:pt idx="128">
                  <c:v>1.3</c:v>
                </c:pt>
                <c:pt idx="129">
                  <c:v>1.2</c:v>
                </c:pt>
                <c:pt idx="130">
                  <c:v>7.5</c:v>
                </c:pt>
                <c:pt idx="131">
                  <c:v>8.4</c:v>
                </c:pt>
                <c:pt idx="132">
                  <c:v>5.4</c:v>
                </c:pt>
                <c:pt idx="133">
                  <c:v>2.5</c:v>
                </c:pt>
                <c:pt idx="134">
                  <c:v>1.1000000000000001</c:v>
                </c:pt>
                <c:pt idx="135">
                  <c:v>2.9</c:v>
                </c:pt>
                <c:pt idx="136">
                  <c:v>2.4</c:v>
                </c:pt>
                <c:pt idx="137">
                  <c:v>6.6</c:v>
                </c:pt>
                <c:pt idx="138">
                  <c:v>2.9</c:v>
                </c:pt>
                <c:pt idx="139">
                  <c:v>5.8</c:v>
                </c:pt>
                <c:pt idx="140">
                  <c:v>6.9</c:v>
                </c:pt>
                <c:pt idx="141">
                  <c:v>1.2</c:v>
                </c:pt>
                <c:pt idx="142">
                  <c:v>0.7</c:v>
                </c:pt>
                <c:pt idx="143" formatCode="General">
                  <c:v>3.9</c:v>
                </c:pt>
                <c:pt idx="144" formatCode="General">
                  <c:v>4.9000000000000004</c:v>
                </c:pt>
                <c:pt idx="145" formatCode="General">
                  <c:v>0</c:v>
                </c:pt>
                <c:pt idx="146" formatCode="General">
                  <c:v>2.2999999999999998</c:v>
                </c:pt>
                <c:pt idx="147">
                  <c:v>0.5</c:v>
                </c:pt>
                <c:pt idx="148">
                  <c:v>0.3</c:v>
                </c:pt>
                <c:pt idx="149">
                  <c:v>8.1</c:v>
                </c:pt>
                <c:pt idx="150">
                  <c:v>5.3</c:v>
                </c:pt>
                <c:pt idx="151">
                  <c:v>9.8000000000000007</c:v>
                </c:pt>
                <c:pt idx="152">
                  <c:v>1.2</c:v>
                </c:pt>
                <c:pt idx="153">
                  <c:v>1.4</c:v>
                </c:pt>
                <c:pt idx="154">
                  <c:v>1.5</c:v>
                </c:pt>
                <c:pt idx="155">
                  <c:v>6.6</c:v>
                </c:pt>
                <c:pt idx="156">
                  <c:v>0.7</c:v>
                </c:pt>
                <c:pt idx="157">
                  <c:v>7.9</c:v>
                </c:pt>
                <c:pt idx="158">
                  <c:v>1.8</c:v>
                </c:pt>
                <c:pt idx="159">
                  <c:v>0.9</c:v>
                </c:pt>
                <c:pt idx="160">
                  <c:v>3.6</c:v>
                </c:pt>
                <c:pt idx="161">
                  <c:v>4.3</c:v>
                </c:pt>
                <c:pt idx="162">
                  <c:v>4.3</c:v>
                </c:pt>
                <c:pt idx="163">
                  <c:v>1.2</c:v>
                </c:pt>
                <c:pt idx="164">
                  <c:v>2.1</c:v>
                </c:pt>
                <c:pt idx="165">
                  <c:v>5.0999999999999996</c:v>
                </c:pt>
                <c:pt idx="166">
                  <c:v>2.5</c:v>
                </c:pt>
                <c:pt idx="167">
                  <c:v>2.7</c:v>
                </c:pt>
                <c:pt idx="168">
                  <c:v>1.6</c:v>
                </c:pt>
                <c:pt idx="169">
                  <c:v>3.1</c:v>
                </c:pt>
                <c:pt idx="170">
                  <c:v>3.5</c:v>
                </c:pt>
                <c:pt idx="171">
                  <c:v>2</c:v>
                </c:pt>
                <c:pt idx="172">
                  <c:v>30.4</c:v>
                </c:pt>
                <c:pt idx="173">
                  <c:v>1.4</c:v>
                </c:pt>
                <c:pt idx="174">
                  <c:v>1</c:v>
                </c:pt>
                <c:pt idx="175">
                  <c:v>1.2</c:v>
                </c:pt>
                <c:pt idx="176">
                  <c:v>0.6</c:v>
                </c:pt>
                <c:pt idx="177">
                  <c:v>3.1</c:v>
                </c:pt>
                <c:pt idx="178">
                  <c:v>2.7</c:v>
                </c:pt>
                <c:pt idx="179">
                  <c:v>7.5</c:v>
                </c:pt>
                <c:pt idx="180">
                  <c:v>4.5999999999999996</c:v>
                </c:pt>
                <c:pt idx="181">
                  <c:v>0.4</c:v>
                </c:pt>
                <c:pt idx="182">
                  <c:v>0.4</c:v>
                </c:pt>
                <c:pt idx="183">
                  <c:v>1.5</c:v>
                </c:pt>
                <c:pt idx="184">
                  <c:v>1.2</c:v>
                </c:pt>
                <c:pt idx="185">
                  <c:v>0.8</c:v>
                </c:pt>
                <c:pt idx="186">
                  <c:v>2.9</c:v>
                </c:pt>
                <c:pt idx="187">
                  <c:v>1.4</c:v>
                </c:pt>
                <c:pt idx="188">
                  <c:v>8.6</c:v>
                </c:pt>
                <c:pt idx="189">
                  <c:v>2.4</c:v>
                </c:pt>
                <c:pt idx="190">
                  <c:v>1.8</c:v>
                </c:pt>
                <c:pt idx="191">
                  <c:v>6.8</c:v>
                </c:pt>
                <c:pt idx="192">
                  <c:v>6.9</c:v>
                </c:pt>
                <c:pt idx="193">
                  <c:v>7.2</c:v>
                </c:pt>
                <c:pt idx="194">
                  <c:v>2</c:v>
                </c:pt>
                <c:pt idx="195">
                  <c:v>7.2</c:v>
                </c:pt>
                <c:pt idx="196">
                  <c:v>7.6</c:v>
                </c:pt>
                <c:pt idx="197">
                  <c:v>0.7</c:v>
                </c:pt>
                <c:pt idx="198">
                  <c:v>0.4</c:v>
                </c:pt>
                <c:pt idx="199">
                  <c:v>1</c:v>
                </c:pt>
                <c:pt idx="200">
                  <c:v>2.2000000000000002</c:v>
                </c:pt>
                <c:pt idx="201">
                  <c:v>3</c:v>
                </c:pt>
                <c:pt idx="202">
                  <c:v>1.2</c:v>
                </c:pt>
                <c:pt idx="203">
                  <c:v>0.4</c:v>
                </c:pt>
                <c:pt idx="204">
                  <c:v>1.5</c:v>
                </c:pt>
                <c:pt idx="205" formatCode="General">
                  <c:v>4.2</c:v>
                </c:pt>
                <c:pt idx="206" formatCode="General">
                  <c:v>3.6</c:v>
                </c:pt>
                <c:pt idx="207" formatCode="General">
                  <c:v>5.8</c:v>
                </c:pt>
                <c:pt idx="208" formatCode="General">
                  <c:v>1.6</c:v>
                </c:pt>
                <c:pt idx="209" formatCode="General">
                  <c:v>4.5</c:v>
                </c:pt>
                <c:pt idx="210" formatCode="General">
                  <c:v>2.8</c:v>
                </c:pt>
                <c:pt idx="211" formatCode="General">
                  <c:v>1.6</c:v>
                </c:pt>
                <c:pt idx="212" formatCode="General">
                  <c:v>8.4</c:v>
                </c:pt>
                <c:pt idx="213" formatCode="General">
                  <c:v>7.9</c:v>
                </c:pt>
                <c:pt idx="214" formatCode="General">
                  <c:v>0.3</c:v>
                </c:pt>
                <c:pt idx="215" formatCode="General">
                  <c:v>12</c:v>
                </c:pt>
                <c:pt idx="216" formatCode="General">
                  <c:v>9.5</c:v>
                </c:pt>
                <c:pt idx="217" formatCode="General">
                  <c:v>3.8</c:v>
                </c:pt>
                <c:pt idx="218" formatCode="General">
                  <c:v>3.6</c:v>
                </c:pt>
                <c:pt idx="219" formatCode="General">
                  <c:v>0.6</c:v>
                </c:pt>
                <c:pt idx="220" formatCode="General">
                  <c:v>0.7</c:v>
                </c:pt>
                <c:pt idx="221" formatCode="General">
                  <c:v>0.9</c:v>
                </c:pt>
                <c:pt idx="222" formatCode="General">
                  <c:v>1.2</c:v>
                </c:pt>
                <c:pt idx="223" formatCode="General">
                  <c:v>2.4</c:v>
                </c:pt>
                <c:pt idx="224" formatCode="General">
                  <c:v>3.7</c:v>
                </c:pt>
                <c:pt idx="225" formatCode="General">
                  <c:v>0.3</c:v>
                </c:pt>
                <c:pt idx="226" formatCode="General">
                  <c:v>0.4</c:v>
                </c:pt>
                <c:pt idx="227" formatCode="General">
                  <c:v>0.7</c:v>
                </c:pt>
                <c:pt idx="228" formatCode="General">
                  <c:v>0.5</c:v>
                </c:pt>
                <c:pt idx="229" formatCode="General">
                  <c:v>5.3</c:v>
                </c:pt>
                <c:pt idx="230" formatCode="General">
                  <c:v>2</c:v>
                </c:pt>
                <c:pt idx="231" formatCode="General">
                  <c:v>3.6</c:v>
                </c:pt>
                <c:pt idx="232" formatCode="General">
                  <c:v>4</c:v>
                </c:pt>
                <c:pt idx="233" formatCode="General">
                  <c:v>12.6</c:v>
                </c:pt>
                <c:pt idx="234" formatCode="General">
                  <c:v>5.6</c:v>
                </c:pt>
                <c:pt idx="235" formatCode="General">
                  <c:v>2.8</c:v>
                </c:pt>
                <c:pt idx="236" formatCode="General">
                  <c:v>1.9</c:v>
                </c:pt>
                <c:pt idx="237">
                  <c:v>3.1</c:v>
                </c:pt>
                <c:pt idx="238">
                  <c:v>8</c:v>
                </c:pt>
                <c:pt idx="239">
                  <c:v>6</c:v>
                </c:pt>
                <c:pt idx="240">
                  <c:v>2.2000000000000002</c:v>
                </c:pt>
                <c:pt idx="241">
                  <c:v>5.0999999999999996</c:v>
                </c:pt>
                <c:pt idx="242">
                  <c:v>2</c:v>
                </c:pt>
                <c:pt idx="243">
                  <c:v>1.5</c:v>
                </c:pt>
                <c:pt idx="244">
                  <c:v>1.1000000000000001</c:v>
                </c:pt>
                <c:pt idx="245">
                  <c:v>8.5</c:v>
                </c:pt>
                <c:pt idx="246">
                  <c:v>0.7</c:v>
                </c:pt>
                <c:pt idx="247">
                  <c:v>0.7</c:v>
                </c:pt>
                <c:pt idx="248">
                  <c:v>2.2000000000000002</c:v>
                </c:pt>
                <c:pt idx="249">
                  <c:v>1</c:v>
                </c:pt>
                <c:pt idx="250">
                  <c:v>3.6</c:v>
                </c:pt>
                <c:pt idx="251">
                  <c:v>2.6</c:v>
                </c:pt>
                <c:pt idx="252">
                  <c:v>2.4</c:v>
                </c:pt>
                <c:pt idx="253">
                  <c:v>0.5</c:v>
                </c:pt>
                <c:pt idx="254">
                  <c:v>13.3</c:v>
                </c:pt>
                <c:pt idx="255">
                  <c:v>2.8</c:v>
                </c:pt>
                <c:pt idx="256">
                  <c:v>2.1</c:v>
                </c:pt>
                <c:pt idx="257">
                  <c:v>3.3</c:v>
                </c:pt>
                <c:pt idx="258">
                  <c:v>3.3</c:v>
                </c:pt>
                <c:pt idx="259">
                  <c:v>0.7</c:v>
                </c:pt>
                <c:pt idx="260">
                  <c:v>5.7</c:v>
                </c:pt>
                <c:pt idx="261">
                  <c:v>2.6</c:v>
                </c:pt>
                <c:pt idx="262">
                  <c:v>1.5</c:v>
                </c:pt>
                <c:pt idx="263">
                  <c:v>2.1</c:v>
                </c:pt>
                <c:pt idx="264">
                  <c:v>1.7</c:v>
                </c:pt>
                <c:pt idx="265">
                  <c:v>6.7</c:v>
                </c:pt>
                <c:pt idx="266">
                  <c:v>5.6</c:v>
                </c:pt>
                <c:pt idx="267">
                  <c:v>33</c:v>
                </c:pt>
                <c:pt idx="268">
                  <c:v>0.2</c:v>
                </c:pt>
                <c:pt idx="269">
                  <c:v>2.6</c:v>
                </c:pt>
                <c:pt idx="270">
                  <c:v>2.8</c:v>
                </c:pt>
                <c:pt idx="271">
                  <c:v>1</c:v>
                </c:pt>
                <c:pt idx="272">
                  <c:v>1.5</c:v>
                </c:pt>
                <c:pt idx="273">
                  <c:v>1.5</c:v>
                </c:pt>
                <c:pt idx="274">
                  <c:v>1.2</c:v>
                </c:pt>
                <c:pt idx="275">
                  <c:v>1.1000000000000001</c:v>
                </c:pt>
                <c:pt idx="276">
                  <c:v>2.4</c:v>
                </c:pt>
                <c:pt idx="277">
                  <c:v>1.9</c:v>
                </c:pt>
                <c:pt idx="278">
                  <c:v>11.6</c:v>
                </c:pt>
                <c:pt idx="279">
                  <c:v>9</c:v>
                </c:pt>
                <c:pt idx="280">
                  <c:v>1.8</c:v>
                </c:pt>
                <c:pt idx="281" formatCode="General">
                  <c:v>1.2</c:v>
                </c:pt>
                <c:pt idx="282" formatCode="General">
                  <c:v>1.4</c:v>
                </c:pt>
                <c:pt idx="283" formatCode="General">
                  <c:v>0.8</c:v>
                </c:pt>
                <c:pt idx="284" formatCode="General">
                  <c:v>1.8</c:v>
                </c:pt>
                <c:pt idx="285" formatCode="General">
                  <c:v>2.8</c:v>
                </c:pt>
                <c:pt idx="286" formatCode="General">
                  <c:v>2.6</c:v>
                </c:pt>
                <c:pt idx="287" formatCode="General">
                  <c:v>2.5</c:v>
                </c:pt>
                <c:pt idx="288" formatCode="General">
                  <c:v>0.5</c:v>
                </c:pt>
                <c:pt idx="289" formatCode="General">
                  <c:v>0.4</c:v>
                </c:pt>
                <c:pt idx="290" formatCode="General">
                  <c:v>2.2000000000000002</c:v>
                </c:pt>
                <c:pt idx="291" formatCode="General">
                  <c:v>1.9</c:v>
                </c:pt>
                <c:pt idx="292" formatCode="General">
                  <c:v>0.5</c:v>
                </c:pt>
                <c:pt idx="293" formatCode="General">
                  <c:v>4.4000000000000004</c:v>
                </c:pt>
                <c:pt idx="294" formatCode="General">
                  <c:v>0.4</c:v>
                </c:pt>
                <c:pt idx="295" formatCode="General">
                  <c:v>1.4</c:v>
                </c:pt>
                <c:pt idx="296">
                  <c:v>1</c:v>
                </c:pt>
                <c:pt idx="297">
                  <c:v>0.7</c:v>
                </c:pt>
                <c:pt idx="298">
                  <c:v>1.1000000000000001</c:v>
                </c:pt>
                <c:pt idx="299">
                  <c:v>0.6</c:v>
                </c:pt>
                <c:pt idx="300">
                  <c:v>0.4</c:v>
                </c:pt>
                <c:pt idx="301">
                  <c:v>0.3</c:v>
                </c:pt>
                <c:pt idx="302">
                  <c:v>1.6</c:v>
                </c:pt>
                <c:pt idx="303">
                  <c:v>0.4</c:v>
                </c:pt>
                <c:pt idx="304">
                  <c:v>4.2</c:v>
                </c:pt>
                <c:pt idx="305">
                  <c:v>3.8</c:v>
                </c:pt>
                <c:pt idx="306">
                  <c:v>0.6</c:v>
                </c:pt>
                <c:pt idx="307">
                  <c:v>0.8</c:v>
                </c:pt>
                <c:pt idx="308">
                  <c:v>6.3</c:v>
                </c:pt>
                <c:pt idx="309">
                  <c:v>11</c:v>
                </c:pt>
                <c:pt idx="310">
                  <c:v>0.9</c:v>
                </c:pt>
                <c:pt idx="311">
                  <c:v>0.4</c:v>
                </c:pt>
              </c:numCache>
            </c:numRef>
          </c:yVal>
          <c:smooth val="0"/>
          <c:extLst>
            <c:ext xmlns:c16="http://schemas.microsoft.com/office/drawing/2014/chart" uri="{C3380CC4-5D6E-409C-BE32-E72D297353CC}">
              <c16:uniqueId val="{00000000-7951-4266-B4CC-B81B8F2E97BF}"/>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r>
              <a:rPr lang="en-US"/>
              <a:t>Total Phosphorus</a:t>
            </a:r>
          </a:p>
        </c:rich>
      </c:tx>
      <c:layout>
        <c:manualLayout>
          <c:xMode val="edge"/>
          <c:yMode val="edge"/>
          <c:x val="0.37340899242949049"/>
          <c:y val="6.0574613582691859E-2"/>
        </c:manualLayout>
      </c:layout>
      <c:overlay val="0"/>
      <c:spPr>
        <a:noFill/>
        <a:ln w="25400">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endParaRPr lang="en-US"/>
        </a:p>
      </c:txPr>
    </c:title>
    <c:autoTitleDeleted val="0"/>
    <c:plotArea>
      <c:layout/>
      <c:scatterChart>
        <c:scatterStyle val="lineMarker"/>
        <c:varyColors val="0"/>
        <c:ser>
          <c:idx val="0"/>
          <c:order val="0"/>
          <c:spPr>
            <a:ln w="19050" cap="rnd" cmpd="sng" algn="ctr">
              <a:noFill/>
              <a:prstDash val="solid"/>
              <a:round/>
            </a:ln>
            <a:effectLst/>
          </c:spPr>
          <c:marker>
            <c:symbol val="circle"/>
            <c:size val="7"/>
            <c:spPr>
              <a:solidFill>
                <a:schemeClr val="accent1"/>
              </a:solidFill>
              <a:ln w="6350" cap="flat" cmpd="sng" algn="ctr">
                <a:solidFill>
                  <a:schemeClr val="accent1"/>
                </a:solidFill>
                <a:prstDash val="solid"/>
                <a:round/>
              </a:ln>
              <a:effectLst/>
            </c:spPr>
          </c:marker>
          <c:xVal>
            <c:numRef>
              <c:f>all.data!$A$2:$A$771</c:f>
              <c:numCache>
                <c:formatCode>m/d/yyyy</c:formatCode>
                <c:ptCount val="770"/>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pt idx="754">
                  <c:v>45993.479166666701</c:v>
                </c:pt>
                <c:pt idx="755">
                  <c:v>45998</c:v>
                </c:pt>
                <c:pt idx="756">
                  <c:v>45998.385416666701</c:v>
                </c:pt>
                <c:pt idx="757">
                  <c:v>45998.458333333299</c:v>
                </c:pt>
                <c:pt idx="758">
                  <c:v>45998.46875</c:v>
                </c:pt>
                <c:pt idx="759">
                  <c:v>45998.489583333299</c:v>
                </c:pt>
                <c:pt idx="760">
                  <c:v>45998.625</c:v>
                </c:pt>
                <c:pt idx="761">
                  <c:v>45998.625</c:v>
                </c:pt>
                <c:pt idx="762">
                  <c:v>46000</c:v>
                </c:pt>
                <c:pt idx="763">
                  <c:v>46000</c:v>
                </c:pt>
                <c:pt idx="764">
                  <c:v>46001</c:v>
                </c:pt>
                <c:pt idx="765">
                  <c:v>46001</c:v>
                </c:pt>
                <c:pt idx="766">
                  <c:v>46001</c:v>
                </c:pt>
                <c:pt idx="767">
                  <c:v>46001</c:v>
                </c:pt>
                <c:pt idx="768">
                  <c:v>46001</c:v>
                </c:pt>
                <c:pt idx="769">
                  <c:v>46001</c:v>
                </c:pt>
              </c:numCache>
            </c:numRef>
          </c:xVal>
          <c:yVal>
            <c:numRef>
              <c:f>all.data!$L$2:$L$771</c:f>
              <c:numCache>
                <c:formatCode>0.000</c:formatCode>
                <c:ptCount val="770"/>
                <c:pt idx="0">
                  <c:v>1.2E-2</c:v>
                </c:pt>
                <c:pt idx="1">
                  <c:v>0.01</c:v>
                </c:pt>
                <c:pt idx="2">
                  <c:v>0.02</c:v>
                </c:pt>
                <c:pt idx="3">
                  <c:v>0.03</c:v>
                </c:pt>
                <c:pt idx="4">
                  <c:v>1.2E-2</c:v>
                </c:pt>
                <c:pt idx="5">
                  <c:v>1.4E-2</c:v>
                </c:pt>
                <c:pt idx="6">
                  <c:v>0.02</c:v>
                </c:pt>
                <c:pt idx="7">
                  <c:v>1.4E-2</c:v>
                </c:pt>
                <c:pt idx="8">
                  <c:v>1.2E-2</c:v>
                </c:pt>
                <c:pt idx="9">
                  <c:v>8.0000000000000002E-3</c:v>
                </c:pt>
                <c:pt idx="10">
                  <c:v>2.4E-2</c:v>
                </c:pt>
                <c:pt idx="11">
                  <c:v>1.2E-2</c:v>
                </c:pt>
                <c:pt idx="12">
                  <c:v>8.0000000000000002E-3</c:v>
                </c:pt>
                <c:pt idx="13">
                  <c:v>6.0000000000000001E-3</c:v>
                </c:pt>
                <c:pt idx="14">
                  <c:v>5.8000000000000003E-2</c:v>
                </c:pt>
                <c:pt idx="15">
                  <c:v>3.4000000000000002E-2</c:v>
                </c:pt>
                <c:pt idx="16">
                  <c:v>1.7999999999999999E-2</c:v>
                </c:pt>
                <c:pt idx="17">
                  <c:v>3.7999999999999999E-2</c:v>
                </c:pt>
                <c:pt idx="18">
                  <c:v>4.5999999999999999E-2</c:v>
                </c:pt>
                <c:pt idx="19">
                  <c:v>0.02</c:v>
                </c:pt>
                <c:pt idx="20">
                  <c:v>2.1999999999999999E-2</c:v>
                </c:pt>
                <c:pt idx="21">
                  <c:v>0.02</c:v>
                </c:pt>
                <c:pt idx="22">
                  <c:v>0.04</c:v>
                </c:pt>
                <c:pt idx="23">
                  <c:v>3.5999999999999997E-2</c:v>
                </c:pt>
                <c:pt idx="24">
                  <c:v>1.6E-2</c:v>
                </c:pt>
                <c:pt idx="25">
                  <c:v>6.2E-2</c:v>
                </c:pt>
                <c:pt idx="26">
                  <c:v>4.2000000000000003E-2</c:v>
                </c:pt>
                <c:pt idx="27">
                  <c:v>7.1999999999999995E-2</c:v>
                </c:pt>
                <c:pt idx="28">
                  <c:v>0.22800000000000001</c:v>
                </c:pt>
                <c:pt idx="29">
                  <c:v>3.4000000000000002E-2</c:v>
                </c:pt>
                <c:pt idx="30">
                  <c:v>5.6000000000000001E-2</c:v>
                </c:pt>
                <c:pt idx="31">
                  <c:v>1.4E-2</c:v>
                </c:pt>
                <c:pt idx="32">
                  <c:v>1.4E-2</c:v>
                </c:pt>
                <c:pt idx="33">
                  <c:v>0.01</c:v>
                </c:pt>
                <c:pt idx="34">
                  <c:v>0.01</c:v>
                </c:pt>
                <c:pt idx="35">
                  <c:v>1.2E-2</c:v>
                </c:pt>
                <c:pt idx="36">
                  <c:v>6.0000000000000001E-3</c:v>
                </c:pt>
                <c:pt idx="37">
                  <c:v>0.02</c:v>
                </c:pt>
                <c:pt idx="38">
                  <c:v>0.01</c:v>
                </c:pt>
                <c:pt idx="39">
                  <c:v>2.1999999999999999E-2</c:v>
                </c:pt>
                <c:pt idx="40">
                  <c:v>2.5999999999999999E-2</c:v>
                </c:pt>
                <c:pt idx="41">
                  <c:v>2.1999999999999999E-2</c:v>
                </c:pt>
                <c:pt idx="42">
                  <c:v>1.4E-2</c:v>
                </c:pt>
                <c:pt idx="43">
                  <c:v>1.6E-2</c:v>
                </c:pt>
                <c:pt idx="44">
                  <c:v>1.6E-2</c:v>
                </c:pt>
                <c:pt idx="45">
                  <c:v>1.6E-2</c:v>
                </c:pt>
                <c:pt idx="46">
                  <c:v>1.4E-2</c:v>
                </c:pt>
                <c:pt idx="47">
                  <c:v>0.01</c:v>
                </c:pt>
                <c:pt idx="48">
                  <c:v>1.7999999999999999E-2</c:v>
                </c:pt>
                <c:pt idx="49">
                  <c:v>3.4000000000000002E-2</c:v>
                </c:pt>
                <c:pt idx="50">
                  <c:v>2.1999999999999999E-2</c:v>
                </c:pt>
                <c:pt idx="51">
                  <c:v>1.2E-2</c:v>
                </c:pt>
                <c:pt idx="52">
                  <c:v>2.4E-2</c:v>
                </c:pt>
                <c:pt idx="53">
                  <c:v>2.1999999999999999E-2</c:v>
                </c:pt>
                <c:pt idx="54">
                  <c:v>0.02</c:v>
                </c:pt>
                <c:pt idx="55">
                  <c:v>1.6E-2</c:v>
                </c:pt>
                <c:pt idx="56">
                  <c:v>1.7999999999999999E-2</c:v>
                </c:pt>
                <c:pt idx="57">
                  <c:v>2.5999999999999999E-2</c:v>
                </c:pt>
                <c:pt idx="58">
                  <c:v>3.2000000000000001E-2</c:v>
                </c:pt>
                <c:pt idx="59">
                  <c:v>2.4E-2</c:v>
                </c:pt>
                <c:pt idx="60">
                  <c:v>2.4E-2</c:v>
                </c:pt>
                <c:pt idx="61">
                  <c:v>0.02</c:v>
                </c:pt>
                <c:pt idx="62">
                  <c:v>3.7999999999999999E-2</c:v>
                </c:pt>
                <c:pt idx="63">
                  <c:v>2.5999999999999999E-2</c:v>
                </c:pt>
                <c:pt idx="64">
                  <c:v>1.7999999999999999E-2</c:v>
                </c:pt>
                <c:pt idx="65">
                  <c:v>3.2000000000000001E-2</c:v>
                </c:pt>
                <c:pt idx="66">
                  <c:v>2.8000000000000001E-2</c:v>
                </c:pt>
                <c:pt idx="67">
                  <c:v>1.6E-2</c:v>
                </c:pt>
                <c:pt idx="68">
                  <c:v>3.2000000000000001E-2</c:v>
                </c:pt>
                <c:pt idx="69">
                  <c:v>2.5999999999999999E-2</c:v>
                </c:pt>
                <c:pt idx="70">
                  <c:v>1.4E-2</c:v>
                </c:pt>
                <c:pt idx="71">
                  <c:v>8.0000000000000002E-3</c:v>
                </c:pt>
                <c:pt idx="72">
                  <c:v>1.6E-2</c:v>
                </c:pt>
                <c:pt idx="73">
                  <c:v>3.4000000000000002E-2</c:v>
                </c:pt>
                <c:pt idx="74">
                  <c:v>0.02</c:v>
                </c:pt>
                <c:pt idx="75">
                  <c:v>1.7999999999999999E-2</c:v>
                </c:pt>
                <c:pt idx="76">
                  <c:v>7.8E-2</c:v>
                </c:pt>
                <c:pt idx="77">
                  <c:v>1.4E-2</c:v>
                </c:pt>
                <c:pt idx="78">
                  <c:v>2.4E-2</c:v>
                </c:pt>
                <c:pt idx="79">
                  <c:v>1.7999999999999999E-2</c:v>
                </c:pt>
                <c:pt idx="80">
                  <c:v>1.4E-2</c:v>
                </c:pt>
                <c:pt idx="81">
                  <c:v>1.7999999999999999E-2</c:v>
                </c:pt>
                <c:pt idx="82">
                  <c:v>2.5999999999999999E-2</c:v>
                </c:pt>
                <c:pt idx="83">
                  <c:v>3.5999999999999997E-2</c:v>
                </c:pt>
                <c:pt idx="84">
                  <c:v>1.6E-2</c:v>
                </c:pt>
                <c:pt idx="85">
                  <c:v>1.6E-2</c:v>
                </c:pt>
                <c:pt idx="86">
                  <c:v>4.5999999999999999E-2</c:v>
                </c:pt>
                <c:pt idx="87">
                  <c:v>0.01</c:v>
                </c:pt>
                <c:pt idx="88">
                  <c:v>0.01</c:v>
                </c:pt>
                <c:pt idx="89">
                  <c:v>1.4E-2</c:v>
                </c:pt>
                <c:pt idx="90">
                  <c:v>1.6E-2</c:v>
                </c:pt>
                <c:pt idx="91">
                  <c:v>1.7999999999999999E-2</c:v>
                </c:pt>
                <c:pt idx="92">
                  <c:v>1.2E-2</c:v>
                </c:pt>
                <c:pt idx="93">
                  <c:v>4.0000000000000001E-3</c:v>
                </c:pt>
                <c:pt idx="94">
                  <c:v>8.0000000000000002E-3</c:v>
                </c:pt>
                <c:pt idx="95">
                  <c:v>1.4E-2</c:v>
                </c:pt>
                <c:pt idx="96">
                  <c:v>0.01</c:v>
                </c:pt>
                <c:pt idx="97">
                  <c:v>1.2E-2</c:v>
                </c:pt>
                <c:pt idx="98">
                  <c:v>0.01</c:v>
                </c:pt>
                <c:pt idx="99">
                  <c:v>0.01</c:v>
                </c:pt>
                <c:pt idx="100">
                  <c:v>2.4E-2</c:v>
                </c:pt>
                <c:pt idx="101">
                  <c:v>0.02</c:v>
                </c:pt>
                <c:pt idx="102">
                  <c:v>2.8000000000000001E-2</c:v>
                </c:pt>
                <c:pt idx="103">
                  <c:v>1.2E-2</c:v>
                </c:pt>
                <c:pt idx="104">
                  <c:v>0.04</c:v>
                </c:pt>
                <c:pt idx="105">
                  <c:v>2.8000000000000001E-2</c:v>
                </c:pt>
                <c:pt idx="106">
                  <c:v>0.108</c:v>
                </c:pt>
                <c:pt idx="107">
                  <c:v>0.02</c:v>
                </c:pt>
                <c:pt idx="108">
                  <c:v>2.1999999999999999E-2</c:v>
                </c:pt>
                <c:pt idx="109">
                  <c:v>2.8000000000000001E-2</c:v>
                </c:pt>
                <c:pt idx="110">
                  <c:v>2.4E-2</c:v>
                </c:pt>
                <c:pt idx="111">
                  <c:v>2.8000000000000001E-2</c:v>
                </c:pt>
                <c:pt idx="112">
                  <c:v>2.4E-2</c:v>
                </c:pt>
                <c:pt idx="113">
                  <c:v>1.6E-2</c:v>
                </c:pt>
                <c:pt idx="114">
                  <c:v>7.1999999999999995E-2</c:v>
                </c:pt>
                <c:pt idx="115">
                  <c:v>2.4E-2</c:v>
                </c:pt>
                <c:pt idx="116">
                  <c:v>3.7999999999999999E-2</c:v>
                </c:pt>
                <c:pt idx="117">
                  <c:v>3.4000000000000002E-2</c:v>
                </c:pt>
                <c:pt idx="118">
                  <c:v>0.23599999999999999</c:v>
                </c:pt>
                <c:pt idx="119">
                  <c:v>2.1999999999999999E-2</c:v>
                </c:pt>
                <c:pt idx="120">
                  <c:v>1.6E-2</c:v>
                </c:pt>
                <c:pt idx="121">
                  <c:v>4.3999999999999997E-2</c:v>
                </c:pt>
                <c:pt idx="122">
                  <c:v>2.5999999999999999E-2</c:v>
                </c:pt>
                <c:pt idx="123">
                  <c:v>2.8000000000000001E-2</c:v>
                </c:pt>
                <c:pt idx="124">
                  <c:v>2.5999999999999999E-2</c:v>
                </c:pt>
                <c:pt idx="125">
                  <c:v>1.4E-2</c:v>
                </c:pt>
                <c:pt idx="126">
                  <c:v>2.4E-2</c:v>
                </c:pt>
                <c:pt idx="127">
                  <c:v>1.2E-2</c:v>
                </c:pt>
                <c:pt idx="128">
                  <c:v>1.6E-2</c:v>
                </c:pt>
                <c:pt idx="129">
                  <c:v>2.1999999999999999E-2</c:v>
                </c:pt>
                <c:pt idx="130">
                  <c:v>2.1999999999999999E-2</c:v>
                </c:pt>
                <c:pt idx="131">
                  <c:v>0.03</c:v>
                </c:pt>
                <c:pt idx="132">
                  <c:v>5.3999999999999999E-2</c:v>
                </c:pt>
                <c:pt idx="133">
                  <c:v>3.2000000000000001E-2</c:v>
                </c:pt>
                <c:pt idx="134">
                  <c:v>5.3999999999999999E-2</c:v>
                </c:pt>
                <c:pt idx="135">
                  <c:v>2.5999999999999999E-2</c:v>
                </c:pt>
                <c:pt idx="136">
                  <c:v>0.04</c:v>
                </c:pt>
                <c:pt idx="137">
                  <c:v>6.2E-2</c:v>
                </c:pt>
                <c:pt idx="138">
                  <c:v>1.6E-2</c:v>
                </c:pt>
                <c:pt idx="139">
                  <c:v>1.6E-2</c:v>
                </c:pt>
                <c:pt idx="140">
                  <c:v>2.1999999999999999E-2</c:v>
                </c:pt>
                <c:pt idx="141">
                  <c:v>1.6E-2</c:v>
                </c:pt>
                <c:pt idx="142">
                  <c:v>5.8000000000000003E-2</c:v>
                </c:pt>
                <c:pt idx="143">
                  <c:v>2.4E-2</c:v>
                </c:pt>
                <c:pt idx="144">
                  <c:v>3.2000000000000001E-2</c:v>
                </c:pt>
                <c:pt idx="145">
                  <c:v>0.01</c:v>
                </c:pt>
                <c:pt idx="146">
                  <c:v>1.2E-2</c:v>
                </c:pt>
                <c:pt idx="147">
                  <c:v>2.1999999999999999E-2</c:v>
                </c:pt>
                <c:pt idx="148">
                  <c:v>2.1999999999999999E-2</c:v>
                </c:pt>
                <c:pt idx="149">
                  <c:v>4.3999999999999997E-2</c:v>
                </c:pt>
                <c:pt idx="150">
                  <c:v>2.1999999999999999E-2</c:v>
                </c:pt>
                <c:pt idx="151">
                  <c:v>3.4000000000000002E-2</c:v>
                </c:pt>
                <c:pt idx="152">
                  <c:v>1.4E-2</c:v>
                </c:pt>
                <c:pt idx="153">
                  <c:v>1.7999999999999999E-2</c:v>
                </c:pt>
                <c:pt idx="154">
                  <c:v>0.01</c:v>
                </c:pt>
                <c:pt idx="155">
                  <c:v>1.2E-2</c:v>
                </c:pt>
                <c:pt idx="156">
                  <c:v>1.4E-2</c:v>
                </c:pt>
                <c:pt idx="157">
                  <c:v>1.7999999999999999E-2</c:v>
                </c:pt>
                <c:pt idx="158">
                  <c:v>1.7999999999999999E-2</c:v>
                </c:pt>
                <c:pt idx="159">
                  <c:v>0.51200000000000001</c:v>
                </c:pt>
                <c:pt idx="160">
                  <c:v>1.2E-2</c:v>
                </c:pt>
                <c:pt idx="161">
                  <c:v>1.2E-2</c:v>
                </c:pt>
                <c:pt idx="162">
                  <c:v>2.1999999999999999E-2</c:v>
                </c:pt>
                <c:pt idx="163">
                  <c:v>2.8000000000000001E-2</c:v>
                </c:pt>
                <c:pt idx="164">
                  <c:v>2.1999999999999999E-2</c:v>
                </c:pt>
                <c:pt idx="165">
                  <c:v>2.4E-2</c:v>
                </c:pt>
                <c:pt idx="166">
                  <c:v>0.02</c:v>
                </c:pt>
                <c:pt idx="167">
                  <c:v>1.6E-2</c:v>
                </c:pt>
                <c:pt idx="168">
                  <c:v>1.6E-2</c:v>
                </c:pt>
                <c:pt idx="169">
                  <c:v>1.2E-2</c:v>
                </c:pt>
                <c:pt idx="170">
                  <c:v>1.6E-2</c:v>
                </c:pt>
                <c:pt idx="171">
                  <c:v>5.3999999999999999E-2</c:v>
                </c:pt>
                <c:pt idx="172">
                  <c:v>4.8000000000000001E-2</c:v>
                </c:pt>
                <c:pt idx="173">
                  <c:v>2.5999999999999999E-2</c:v>
                </c:pt>
                <c:pt idx="174">
                  <c:v>1.6E-2</c:v>
                </c:pt>
                <c:pt idx="175">
                  <c:v>3.5999999999999997E-2</c:v>
                </c:pt>
                <c:pt idx="176">
                  <c:v>4.7E-2</c:v>
                </c:pt>
                <c:pt idx="177">
                  <c:v>1.4E-2</c:v>
                </c:pt>
                <c:pt idx="178">
                  <c:v>1.6E-2</c:v>
                </c:pt>
                <c:pt idx="179">
                  <c:v>8.9999999999999993E-3</c:v>
                </c:pt>
                <c:pt idx="180">
                  <c:v>1.4E-2</c:v>
                </c:pt>
                <c:pt idx="181">
                  <c:v>1.6E-2</c:v>
                </c:pt>
                <c:pt idx="182">
                  <c:v>1.4E-2</c:v>
                </c:pt>
                <c:pt idx="183">
                  <c:v>2.5999999999999999E-2</c:v>
                </c:pt>
                <c:pt idx="184">
                  <c:v>5.8999999999999997E-2</c:v>
                </c:pt>
                <c:pt idx="185">
                  <c:v>1.6E-2</c:v>
                </c:pt>
                <c:pt idx="187">
                  <c:v>1.9E-2</c:v>
                </c:pt>
                <c:pt idx="188">
                  <c:v>2.5999999999999999E-2</c:v>
                </c:pt>
                <c:pt idx="189">
                  <c:v>2.1000000000000001E-2</c:v>
                </c:pt>
                <c:pt idx="190">
                  <c:v>2.5999999999999999E-2</c:v>
                </c:pt>
                <c:pt idx="191">
                  <c:v>1.7000000000000001E-2</c:v>
                </c:pt>
                <c:pt idx="192">
                  <c:v>2.3E-2</c:v>
                </c:pt>
                <c:pt idx="193">
                  <c:v>2.5999999999999999E-2</c:v>
                </c:pt>
                <c:pt idx="194">
                  <c:v>4.9000000000000002E-2</c:v>
                </c:pt>
                <c:pt idx="195">
                  <c:v>1.9E-2</c:v>
                </c:pt>
                <c:pt idx="196">
                  <c:v>7.0000000000000001E-3</c:v>
                </c:pt>
                <c:pt idx="197">
                  <c:v>8.9999999999999993E-3</c:v>
                </c:pt>
                <c:pt idx="198">
                  <c:v>2.1000000000000001E-2</c:v>
                </c:pt>
                <c:pt idx="199">
                  <c:v>1.7000000000000001E-2</c:v>
                </c:pt>
                <c:pt idx="200">
                  <c:v>3.6999999999999998E-2</c:v>
                </c:pt>
                <c:pt idx="201">
                  <c:v>1.4E-2</c:v>
                </c:pt>
                <c:pt idx="202">
                  <c:v>1.7000000000000001E-2</c:v>
                </c:pt>
                <c:pt idx="203">
                  <c:v>2.5999999999999999E-2</c:v>
                </c:pt>
                <c:pt idx="204">
                  <c:v>0.02</c:v>
                </c:pt>
                <c:pt idx="205">
                  <c:v>3.4000000000000002E-2</c:v>
                </c:pt>
                <c:pt idx="206">
                  <c:v>2.4E-2</c:v>
                </c:pt>
                <c:pt idx="207">
                  <c:v>0.01</c:v>
                </c:pt>
                <c:pt idx="208">
                  <c:v>0.123</c:v>
                </c:pt>
                <c:pt idx="209">
                  <c:v>1.6E-2</c:v>
                </c:pt>
                <c:pt idx="210">
                  <c:v>2.9000000000000001E-2</c:v>
                </c:pt>
                <c:pt idx="211">
                  <c:v>2.3E-2</c:v>
                </c:pt>
                <c:pt idx="212">
                  <c:v>2.4E-2</c:v>
                </c:pt>
                <c:pt idx="213">
                  <c:v>1.4E-2</c:v>
                </c:pt>
                <c:pt idx="214">
                  <c:v>1.7000000000000001E-2</c:v>
                </c:pt>
                <c:pt idx="215">
                  <c:v>5.2999999999999999E-2</c:v>
                </c:pt>
                <c:pt idx="216">
                  <c:v>1.3939999999999999</c:v>
                </c:pt>
                <c:pt idx="217">
                  <c:v>2.7E-2</c:v>
                </c:pt>
                <c:pt idx="218">
                  <c:v>2.1000000000000001E-2</c:v>
                </c:pt>
                <c:pt idx="219">
                  <c:v>8.9999999999999993E-3</c:v>
                </c:pt>
                <c:pt idx="220">
                  <c:v>3.1E-2</c:v>
                </c:pt>
                <c:pt idx="221">
                  <c:v>2.4E-2</c:v>
                </c:pt>
                <c:pt idx="222">
                  <c:v>0.11600000000000001</c:v>
                </c:pt>
                <c:pt idx="223">
                  <c:v>2.7E-2</c:v>
                </c:pt>
                <c:pt idx="224">
                  <c:v>2.3E-2</c:v>
                </c:pt>
                <c:pt idx="225">
                  <c:v>3.3000000000000002E-2</c:v>
                </c:pt>
                <c:pt idx="226">
                  <c:v>3.3000000000000002E-2</c:v>
                </c:pt>
                <c:pt idx="227">
                  <c:v>1.7999999999999999E-2</c:v>
                </c:pt>
                <c:pt idx="228">
                  <c:v>1.7999999999999999E-2</c:v>
                </c:pt>
                <c:pt idx="229">
                  <c:v>4.2000000000000003E-2</c:v>
                </c:pt>
                <c:pt idx="230">
                  <c:v>0.03</c:v>
                </c:pt>
                <c:pt idx="231">
                  <c:v>0.04</c:v>
                </c:pt>
                <c:pt idx="232">
                  <c:v>4.8000000000000001E-2</c:v>
                </c:pt>
                <c:pt idx="233">
                  <c:v>0.02</c:v>
                </c:pt>
                <c:pt idx="234">
                  <c:v>2.5999999999999999E-2</c:v>
                </c:pt>
                <c:pt idx="235">
                  <c:v>0.03</c:v>
                </c:pt>
                <c:pt idx="236">
                  <c:v>3.4000000000000002E-2</c:v>
                </c:pt>
                <c:pt idx="237">
                  <c:v>2.1999999999999999E-2</c:v>
                </c:pt>
                <c:pt idx="238">
                  <c:v>2.5999999999999999E-2</c:v>
                </c:pt>
                <c:pt idx="239">
                  <c:v>0.02</c:v>
                </c:pt>
                <c:pt idx="240">
                  <c:v>4.8000000000000001E-2</c:v>
                </c:pt>
                <c:pt idx="241">
                  <c:v>3.4000000000000002E-2</c:v>
                </c:pt>
                <c:pt idx="242">
                  <c:v>1.7999999999999999E-2</c:v>
                </c:pt>
                <c:pt idx="243">
                  <c:v>6.2E-2</c:v>
                </c:pt>
                <c:pt idx="244">
                  <c:v>3.4000000000000002E-2</c:v>
                </c:pt>
                <c:pt idx="245">
                  <c:v>0.114</c:v>
                </c:pt>
                <c:pt idx="246">
                  <c:v>1.4E-2</c:v>
                </c:pt>
                <c:pt idx="247">
                  <c:v>0.05</c:v>
                </c:pt>
                <c:pt idx="248">
                  <c:v>4.8000000000000001E-2</c:v>
                </c:pt>
                <c:pt idx="249">
                  <c:v>2.5999999999999999E-2</c:v>
                </c:pt>
                <c:pt idx="250">
                  <c:v>0.05</c:v>
                </c:pt>
                <c:pt idx="251">
                  <c:v>4.2000000000000003E-2</c:v>
                </c:pt>
                <c:pt idx="252">
                  <c:v>5.1999999999999998E-2</c:v>
                </c:pt>
                <c:pt idx="253">
                  <c:v>1.7999999999999999E-2</c:v>
                </c:pt>
                <c:pt idx="254">
                  <c:v>1.7999999999999999E-2</c:v>
                </c:pt>
                <c:pt idx="255">
                  <c:v>1.2E-2</c:v>
                </c:pt>
                <c:pt idx="256">
                  <c:v>4.1000000000000002E-2</c:v>
                </c:pt>
                <c:pt idx="257">
                  <c:v>2.1000000000000001E-2</c:v>
                </c:pt>
                <c:pt idx="258">
                  <c:v>2.5999999999999999E-2</c:v>
                </c:pt>
                <c:pt idx="259">
                  <c:v>1.9E-2</c:v>
                </c:pt>
                <c:pt idx="260">
                  <c:v>2.1999999999999999E-2</c:v>
                </c:pt>
                <c:pt idx="261">
                  <c:v>1.2E-2</c:v>
                </c:pt>
                <c:pt idx="262">
                  <c:v>1.0999999999999999E-2</c:v>
                </c:pt>
                <c:pt idx="263">
                  <c:v>0.01</c:v>
                </c:pt>
                <c:pt idx="264">
                  <c:v>2.5000000000000001E-2</c:v>
                </c:pt>
                <c:pt idx="265">
                  <c:v>0.02</c:v>
                </c:pt>
                <c:pt idx="266">
                  <c:v>1.7000000000000001E-2</c:v>
                </c:pt>
                <c:pt idx="267">
                  <c:v>4.2000000000000003E-2</c:v>
                </c:pt>
                <c:pt idx="268">
                  <c:v>0.13</c:v>
                </c:pt>
                <c:pt idx="269">
                  <c:v>8.9999999999999993E-3</c:v>
                </c:pt>
                <c:pt idx="270">
                  <c:v>2.5000000000000001E-2</c:v>
                </c:pt>
                <c:pt idx="271">
                  <c:v>2.7E-2</c:v>
                </c:pt>
                <c:pt idx="272">
                  <c:v>3.5999999999999997E-2</c:v>
                </c:pt>
                <c:pt idx="273">
                  <c:v>6.0000000000000001E-3</c:v>
                </c:pt>
                <c:pt idx="274">
                  <c:v>1.2999999999999999E-2</c:v>
                </c:pt>
                <c:pt idx="275">
                  <c:v>7.0000000000000001E-3</c:v>
                </c:pt>
                <c:pt idx="276">
                  <c:v>1.4999999999999999E-2</c:v>
                </c:pt>
                <c:pt idx="277">
                  <c:v>8.0000000000000002E-3</c:v>
                </c:pt>
                <c:pt idx="278">
                  <c:v>5.0000000000000001E-3</c:v>
                </c:pt>
                <c:pt idx="279">
                  <c:v>1.2E-2</c:v>
                </c:pt>
                <c:pt idx="280">
                  <c:v>2E-3</c:v>
                </c:pt>
                <c:pt idx="281">
                  <c:v>0</c:v>
                </c:pt>
                <c:pt idx="282">
                  <c:v>0</c:v>
                </c:pt>
                <c:pt idx="283">
                  <c:v>2E-3</c:v>
                </c:pt>
                <c:pt idx="284">
                  <c:v>7.0000000000000001E-3</c:v>
                </c:pt>
                <c:pt idx="285">
                  <c:v>4.0000000000000001E-3</c:v>
                </c:pt>
                <c:pt idx="286">
                  <c:v>0</c:v>
                </c:pt>
                <c:pt idx="287">
                  <c:v>0</c:v>
                </c:pt>
                <c:pt idx="288">
                  <c:v>0.107</c:v>
                </c:pt>
                <c:pt idx="289">
                  <c:v>5.0000000000000001E-3</c:v>
                </c:pt>
                <c:pt idx="290">
                  <c:v>8.0000000000000002E-3</c:v>
                </c:pt>
                <c:pt idx="291">
                  <c:v>1.4999999999999999E-2</c:v>
                </c:pt>
                <c:pt idx="292">
                  <c:v>2.3E-2</c:v>
                </c:pt>
                <c:pt idx="293">
                  <c:v>2.4E-2</c:v>
                </c:pt>
                <c:pt idx="294">
                  <c:v>2.9000000000000001E-2</c:v>
                </c:pt>
                <c:pt idx="295">
                  <c:v>4.2000000000000003E-2</c:v>
                </c:pt>
                <c:pt idx="296">
                  <c:v>4.2000000000000003E-2</c:v>
                </c:pt>
                <c:pt idx="297">
                  <c:v>1.4999999999999999E-2</c:v>
                </c:pt>
                <c:pt idx="298">
                  <c:v>7.0000000000000001E-3</c:v>
                </c:pt>
                <c:pt idx="299">
                  <c:v>3.4000000000000002E-2</c:v>
                </c:pt>
                <c:pt idx="300">
                  <c:v>1.2E-2</c:v>
                </c:pt>
                <c:pt idx="301">
                  <c:v>3.1E-2</c:v>
                </c:pt>
                <c:pt idx="302">
                  <c:v>0.01</c:v>
                </c:pt>
                <c:pt idx="303">
                  <c:v>5.6000000000000001E-2</c:v>
                </c:pt>
                <c:pt idx="304">
                  <c:v>1.2999999999999999E-2</c:v>
                </c:pt>
                <c:pt idx="305">
                  <c:v>6.0000000000000001E-3</c:v>
                </c:pt>
                <c:pt idx="306">
                  <c:v>0.01</c:v>
                </c:pt>
                <c:pt idx="307">
                  <c:v>1.2E-2</c:v>
                </c:pt>
                <c:pt idx="308">
                  <c:v>1.4E-2</c:v>
                </c:pt>
                <c:pt idx="309">
                  <c:v>1.2E-2</c:v>
                </c:pt>
                <c:pt idx="310">
                  <c:v>8.9999999999999993E-3</c:v>
                </c:pt>
                <c:pt idx="311">
                  <c:v>1.4999999999999999E-2</c:v>
                </c:pt>
                <c:pt idx="312">
                  <c:v>2.1000000000000001E-2</c:v>
                </c:pt>
                <c:pt idx="313">
                  <c:v>8.9999999999999993E-3</c:v>
                </c:pt>
                <c:pt idx="314">
                  <c:v>1E-3</c:v>
                </c:pt>
                <c:pt idx="315">
                  <c:v>3.1E-2</c:v>
                </c:pt>
                <c:pt idx="316">
                  <c:v>1.6E-2</c:v>
                </c:pt>
                <c:pt idx="317">
                  <c:v>8.0000000000000002E-3</c:v>
                </c:pt>
                <c:pt idx="318">
                  <c:v>1.4E-2</c:v>
                </c:pt>
                <c:pt idx="319">
                  <c:v>5.0000000000000001E-3</c:v>
                </c:pt>
                <c:pt idx="320">
                  <c:v>0</c:v>
                </c:pt>
                <c:pt idx="321">
                  <c:v>1.7999999999999999E-2</c:v>
                </c:pt>
                <c:pt idx="322">
                  <c:v>1.7999999999999999E-2</c:v>
                </c:pt>
                <c:pt idx="323">
                  <c:v>7.1999999999999995E-2</c:v>
                </c:pt>
                <c:pt idx="324">
                  <c:v>6.0000000000000001E-3</c:v>
                </c:pt>
                <c:pt idx="325">
                  <c:v>1.2E-2</c:v>
                </c:pt>
                <c:pt idx="326">
                  <c:v>5.0000000000000001E-3</c:v>
                </c:pt>
                <c:pt idx="327">
                  <c:v>0.316</c:v>
                </c:pt>
                <c:pt idx="328">
                  <c:v>8.9999999999999993E-3</c:v>
                </c:pt>
                <c:pt idx="329">
                  <c:v>1.4E-2</c:v>
                </c:pt>
                <c:pt idx="330">
                  <c:v>1.2999999999999999E-2</c:v>
                </c:pt>
                <c:pt idx="331">
                  <c:v>1.7999999999999999E-2</c:v>
                </c:pt>
                <c:pt idx="332">
                  <c:v>2E-3</c:v>
                </c:pt>
                <c:pt idx="333">
                  <c:v>1.4999999999999999E-2</c:v>
                </c:pt>
                <c:pt idx="334">
                  <c:v>4.0000000000000001E-3</c:v>
                </c:pt>
                <c:pt idx="335">
                  <c:v>2.5000000000000001E-2</c:v>
                </c:pt>
                <c:pt idx="336">
                  <c:v>0.02</c:v>
                </c:pt>
                <c:pt idx="337">
                  <c:v>0.01</c:v>
                </c:pt>
                <c:pt idx="338">
                  <c:v>2.1000000000000001E-2</c:v>
                </c:pt>
                <c:pt idx="339">
                  <c:v>2.4E-2</c:v>
                </c:pt>
                <c:pt idx="340">
                  <c:v>6.0000000000000001E-3</c:v>
                </c:pt>
                <c:pt idx="341">
                  <c:v>0.12</c:v>
                </c:pt>
                <c:pt idx="342">
                  <c:v>3.3000000000000002E-2</c:v>
                </c:pt>
                <c:pt idx="343">
                  <c:v>4.0000000000000001E-3</c:v>
                </c:pt>
                <c:pt idx="344">
                  <c:v>1.7999999999999999E-2</c:v>
                </c:pt>
                <c:pt idx="345">
                  <c:v>8.9999999999999993E-3</c:v>
                </c:pt>
                <c:pt idx="346">
                  <c:v>1.2999999999999999E-2</c:v>
                </c:pt>
                <c:pt idx="347">
                  <c:v>6.0000000000000001E-3</c:v>
                </c:pt>
                <c:pt idx="348">
                  <c:v>2.1000000000000001E-2</c:v>
                </c:pt>
                <c:pt idx="349">
                  <c:v>3.0000000000000001E-3</c:v>
                </c:pt>
                <c:pt idx="350">
                  <c:v>0</c:v>
                </c:pt>
                <c:pt idx="351">
                  <c:v>3.0000000000000001E-3</c:v>
                </c:pt>
                <c:pt idx="352">
                  <c:v>0</c:v>
                </c:pt>
                <c:pt idx="353">
                  <c:v>1.0999999999999999E-2</c:v>
                </c:pt>
                <c:pt idx="354">
                  <c:v>0.11600000000000001</c:v>
                </c:pt>
                <c:pt idx="355">
                  <c:v>0.01</c:v>
                </c:pt>
                <c:pt idx="356">
                  <c:v>1.4E-2</c:v>
                </c:pt>
                <c:pt idx="357">
                  <c:v>7.0000000000000001E-3</c:v>
                </c:pt>
                <c:pt idx="358">
                  <c:v>1E-3</c:v>
                </c:pt>
                <c:pt idx="359">
                  <c:v>1.4E-2</c:v>
                </c:pt>
                <c:pt idx="360">
                  <c:v>8.9999999999999993E-3</c:v>
                </c:pt>
                <c:pt idx="361">
                  <c:v>6.0000000000000001E-3</c:v>
                </c:pt>
                <c:pt idx="362">
                  <c:v>1.4999999999999999E-2</c:v>
                </c:pt>
                <c:pt idx="363">
                  <c:v>1.2E-2</c:v>
                </c:pt>
                <c:pt idx="364">
                  <c:v>1.4999999999999999E-2</c:v>
                </c:pt>
                <c:pt idx="365">
                  <c:v>1.7999999999999999E-2</c:v>
                </c:pt>
                <c:pt idx="366">
                  <c:v>1.2999999999999999E-2</c:v>
                </c:pt>
                <c:pt idx="367">
                  <c:v>1.4E-2</c:v>
                </c:pt>
                <c:pt idx="368">
                  <c:v>5.0000000000000001E-3</c:v>
                </c:pt>
                <c:pt idx="369">
                  <c:v>0</c:v>
                </c:pt>
                <c:pt idx="370">
                  <c:v>1.7000000000000001E-2</c:v>
                </c:pt>
                <c:pt idx="371">
                  <c:v>3.1E-2</c:v>
                </c:pt>
                <c:pt idx="372">
                  <c:v>3.9E-2</c:v>
                </c:pt>
                <c:pt idx="373">
                  <c:v>0.04</c:v>
                </c:pt>
                <c:pt idx="374">
                  <c:v>1.7000000000000001E-2</c:v>
                </c:pt>
                <c:pt idx="375">
                  <c:v>6.0000000000000001E-3</c:v>
                </c:pt>
                <c:pt idx="376">
                  <c:v>0.02</c:v>
                </c:pt>
                <c:pt idx="377">
                  <c:v>8.9999999999999993E-3</c:v>
                </c:pt>
                <c:pt idx="378">
                  <c:v>0.03</c:v>
                </c:pt>
                <c:pt idx="379">
                  <c:v>1.0999999999999999E-2</c:v>
                </c:pt>
                <c:pt idx="380">
                  <c:v>3.0000000000000001E-3</c:v>
                </c:pt>
                <c:pt idx="381">
                  <c:v>7.0000000000000001E-3</c:v>
                </c:pt>
                <c:pt idx="382">
                  <c:v>1.7999999999999999E-2</c:v>
                </c:pt>
                <c:pt idx="383">
                  <c:v>8.9999999999999993E-3</c:v>
                </c:pt>
                <c:pt idx="384">
                  <c:v>2.4E-2</c:v>
                </c:pt>
                <c:pt idx="385">
                  <c:v>0.02</c:v>
                </c:pt>
                <c:pt idx="386">
                  <c:v>2.4E-2</c:v>
                </c:pt>
                <c:pt idx="387">
                  <c:v>3.0000000000000001E-3</c:v>
                </c:pt>
                <c:pt idx="388">
                  <c:v>0.02</c:v>
                </c:pt>
                <c:pt idx="389">
                  <c:v>0.04</c:v>
                </c:pt>
                <c:pt idx="390">
                  <c:v>6.6000000000000003E-2</c:v>
                </c:pt>
                <c:pt idx="391">
                  <c:v>2.4E-2</c:v>
                </c:pt>
                <c:pt idx="392">
                  <c:v>0.24099999999999999</c:v>
                </c:pt>
                <c:pt idx="393">
                  <c:v>3.1E-2</c:v>
                </c:pt>
                <c:pt idx="394">
                  <c:v>2.1999999999999999E-2</c:v>
                </c:pt>
                <c:pt idx="395">
                  <c:v>8.0000000000000002E-3</c:v>
                </c:pt>
                <c:pt idx="396">
                  <c:v>2.3E-2</c:v>
                </c:pt>
                <c:pt idx="397">
                  <c:v>1.9E-2</c:v>
                </c:pt>
                <c:pt idx="398">
                  <c:v>1.4999999999999999E-2</c:v>
                </c:pt>
                <c:pt idx="399">
                  <c:v>3.6999999999999998E-2</c:v>
                </c:pt>
                <c:pt idx="400">
                  <c:v>6.0000000000000001E-3</c:v>
                </c:pt>
                <c:pt idx="401">
                  <c:v>8.0000000000000002E-3</c:v>
                </c:pt>
                <c:pt idx="402">
                  <c:v>1.2E-2</c:v>
                </c:pt>
                <c:pt idx="403">
                  <c:v>4.5999999999999999E-2</c:v>
                </c:pt>
                <c:pt idx="404">
                  <c:v>4.2000000000000003E-2</c:v>
                </c:pt>
                <c:pt idx="405">
                  <c:v>0.01</c:v>
                </c:pt>
                <c:pt idx="406">
                  <c:v>1.2E-2</c:v>
                </c:pt>
                <c:pt idx="407">
                  <c:v>1.6E-2</c:v>
                </c:pt>
                <c:pt idx="408">
                  <c:v>1.2E-2</c:v>
                </c:pt>
                <c:pt idx="409">
                  <c:v>5.0000000000000001E-3</c:v>
                </c:pt>
                <c:pt idx="410">
                  <c:v>2.7E-2</c:v>
                </c:pt>
                <c:pt idx="411">
                  <c:v>3.5000000000000003E-2</c:v>
                </c:pt>
                <c:pt idx="412">
                  <c:v>3.2000000000000001E-2</c:v>
                </c:pt>
                <c:pt idx="413">
                  <c:v>1.7000000000000001E-2</c:v>
                </c:pt>
                <c:pt idx="414">
                  <c:v>4.0000000000000001E-3</c:v>
                </c:pt>
                <c:pt idx="415">
                  <c:v>4.0000000000000001E-3</c:v>
                </c:pt>
                <c:pt idx="416">
                  <c:v>1.2E-2</c:v>
                </c:pt>
                <c:pt idx="417">
                  <c:v>4.0000000000000001E-3</c:v>
                </c:pt>
                <c:pt idx="418">
                  <c:v>5.0000000000000001E-3</c:v>
                </c:pt>
                <c:pt idx="419">
                  <c:v>5.0000000000000001E-3</c:v>
                </c:pt>
                <c:pt idx="420">
                  <c:v>8.0000000000000002E-3</c:v>
                </c:pt>
                <c:pt idx="421">
                  <c:v>2.7E-2</c:v>
                </c:pt>
                <c:pt idx="422">
                  <c:v>1.4999999999999999E-2</c:v>
                </c:pt>
                <c:pt idx="423">
                  <c:v>1.9E-2</c:v>
                </c:pt>
                <c:pt idx="424">
                  <c:v>7.0000000000000001E-3</c:v>
                </c:pt>
                <c:pt idx="425">
                  <c:v>3.7999999999999999E-2</c:v>
                </c:pt>
                <c:pt idx="426">
                  <c:v>4.0000000000000001E-3</c:v>
                </c:pt>
                <c:pt idx="427">
                  <c:v>2.1999999999999999E-2</c:v>
                </c:pt>
                <c:pt idx="428">
                  <c:v>8.0000000000000002E-3</c:v>
                </c:pt>
                <c:pt idx="429">
                  <c:v>1.2999999999999999E-2</c:v>
                </c:pt>
                <c:pt idx="430">
                  <c:v>2.4E-2</c:v>
                </c:pt>
                <c:pt idx="431">
                  <c:v>1.0999999999999999E-2</c:v>
                </c:pt>
                <c:pt idx="432">
                  <c:v>1.2999999999999999E-2</c:v>
                </c:pt>
                <c:pt idx="433">
                  <c:v>2.5999999999999999E-2</c:v>
                </c:pt>
                <c:pt idx="434">
                  <c:v>1.4E-2</c:v>
                </c:pt>
                <c:pt idx="435">
                  <c:v>1.2999999999999999E-2</c:v>
                </c:pt>
                <c:pt idx="436">
                  <c:v>2.4E-2</c:v>
                </c:pt>
                <c:pt idx="437">
                  <c:v>1.2E-2</c:v>
                </c:pt>
                <c:pt idx="438">
                  <c:v>1.4999999999999999E-2</c:v>
                </c:pt>
                <c:pt idx="439">
                  <c:v>1.9E-2</c:v>
                </c:pt>
                <c:pt idx="440">
                  <c:v>8.0000000000000002E-3</c:v>
                </c:pt>
                <c:pt idx="441">
                  <c:v>2.3E-2</c:v>
                </c:pt>
                <c:pt idx="442">
                  <c:v>2.5999999999999999E-2</c:v>
                </c:pt>
                <c:pt idx="443">
                  <c:v>2.5000000000000001E-2</c:v>
                </c:pt>
                <c:pt idx="444">
                  <c:v>5.0000000000000001E-3</c:v>
                </c:pt>
                <c:pt idx="445">
                  <c:v>1.7999999999999999E-2</c:v>
                </c:pt>
                <c:pt idx="446">
                  <c:v>3.9E-2</c:v>
                </c:pt>
                <c:pt idx="447">
                  <c:v>3.1E-2</c:v>
                </c:pt>
                <c:pt idx="448">
                  <c:v>4.4999999999999998E-2</c:v>
                </c:pt>
                <c:pt idx="449">
                  <c:v>4.2000000000000003E-2</c:v>
                </c:pt>
                <c:pt idx="450">
                  <c:v>1.2999999999999999E-2</c:v>
                </c:pt>
                <c:pt idx="451">
                  <c:v>5.0000000000000001E-3</c:v>
                </c:pt>
                <c:pt idx="452">
                  <c:v>1.2999999999999999E-2</c:v>
                </c:pt>
                <c:pt idx="453">
                  <c:v>1.9E-2</c:v>
                </c:pt>
                <c:pt idx="454">
                  <c:v>2.5000000000000001E-2</c:v>
                </c:pt>
                <c:pt idx="455">
                  <c:v>1.4999999999999999E-2</c:v>
                </c:pt>
                <c:pt idx="456">
                  <c:v>1.4999999999999999E-2</c:v>
                </c:pt>
                <c:pt idx="457">
                  <c:v>5.0000000000000001E-3</c:v>
                </c:pt>
                <c:pt idx="458">
                  <c:v>3.9E-2</c:v>
                </c:pt>
                <c:pt idx="459">
                  <c:v>2.9000000000000001E-2</c:v>
                </c:pt>
                <c:pt idx="460">
                  <c:v>2.3E-2</c:v>
                </c:pt>
                <c:pt idx="461">
                  <c:v>1.6E-2</c:v>
                </c:pt>
                <c:pt idx="462">
                  <c:v>4.0000000000000001E-3</c:v>
                </c:pt>
                <c:pt idx="463">
                  <c:v>5.0000000000000001E-3</c:v>
                </c:pt>
                <c:pt idx="464">
                  <c:v>7.0000000000000001E-3</c:v>
                </c:pt>
                <c:pt idx="465">
                  <c:v>7.0000000000000001E-3</c:v>
                </c:pt>
                <c:pt idx="466">
                  <c:v>0.66900000000000004</c:v>
                </c:pt>
                <c:pt idx="467">
                  <c:v>1.4E-2</c:v>
                </c:pt>
                <c:pt idx="468">
                  <c:v>4.0000000000000001E-3</c:v>
                </c:pt>
                <c:pt idx="469">
                  <c:v>1.7000000000000001E-2</c:v>
                </c:pt>
                <c:pt idx="470" formatCode="General">
                  <c:v>1.7000000000000001E-2</c:v>
                </c:pt>
                <c:pt idx="471" formatCode="General">
                  <c:v>1.0999999999999999E-2</c:v>
                </c:pt>
                <c:pt idx="472" formatCode="General">
                  <c:v>0.184</c:v>
                </c:pt>
                <c:pt idx="473" formatCode="General">
                  <c:v>4.4999999999999998E-2</c:v>
                </c:pt>
                <c:pt idx="474" formatCode="General">
                  <c:v>2.3E-2</c:v>
                </c:pt>
                <c:pt idx="475" formatCode="General">
                  <c:v>1.0999999999999999E-2</c:v>
                </c:pt>
                <c:pt idx="476" formatCode="General">
                  <c:v>8.0000000000000002E-3</c:v>
                </c:pt>
                <c:pt idx="477" formatCode="General">
                  <c:v>2.1000000000000001E-2</c:v>
                </c:pt>
                <c:pt idx="478" formatCode="General">
                  <c:v>0.01</c:v>
                </c:pt>
                <c:pt idx="479" formatCode="General">
                  <c:v>3.3000000000000002E-2</c:v>
                </c:pt>
                <c:pt idx="480" formatCode="General">
                  <c:v>1.2E-2</c:v>
                </c:pt>
                <c:pt idx="481" formatCode="General">
                  <c:v>1.6E-2</c:v>
                </c:pt>
                <c:pt idx="482" formatCode="General">
                  <c:v>4.2000000000000003E-2</c:v>
                </c:pt>
                <c:pt idx="483" formatCode="General">
                  <c:v>3.7999999999999999E-2</c:v>
                </c:pt>
                <c:pt idx="484" formatCode="General">
                  <c:v>0.04</c:v>
                </c:pt>
                <c:pt idx="485" formatCode="General">
                  <c:v>3.5000000000000003E-2</c:v>
                </c:pt>
                <c:pt idx="486" formatCode="General">
                  <c:v>3.4000000000000002E-2</c:v>
                </c:pt>
                <c:pt idx="487" formatCode="General">
                  <c:v>2.8000000000000001E-2</c:v>
                </c:pt>
                <c:pt idx="488" formatCode="General">
                  <c:v>1.6E-2</c:v>
                </c:pt>
                <c:pt idx="489" formatCode="General">
                  <c:v>1.0999999999999999E-2</c:v>
                </c:pt>
                <c:pt idx="490" formatCode="General">
                  <c:v>0.26900000000000002</c:v>
                </c:pt>
                <c:pt idx="491" formatCode="General">
                  <c:v>8.0000000000000002E-3</c:v>
                </c:pt>
                <c:pt idx="492" formatCode="General">
                  <c:v>1.7000000000000001E-2</c:v>
                </c:pt>
                <c:pt idx="493" formatCode="General">
                  <c:v>0</c:v>
                </c:pt>
                <c:pt idx="494" formatCode="General">
                  <c:v>2.1999999999999999E-2</c:v>
                </c:pt>
                <c:pt idx="495" formatCode="General">
                  <c:v>1.6E-2</c:v>
                </c:pt>
                <c:pt idx="496" formatCode="General">
                  <c:v>3.1E-2</c:v>
                </c:pt>
                <c:pt idx="497" formatCode="General">
                  <c:v>5.0000000000000001E-3</c:v>
                </c:pt>
                <c:pt idx="498" formatCode="General">
                  <c:v>5.0000000000000001E-3</c:v>
                </c:pt>
                <c:pt idx="499" formatCode="General">
                  <c:v>0</c:v>
                </c:pt>
                <c:pt idx="500" formatCode="General">
                  <c:v>1E-3</c:v>
                </c:pt>
                <c:pt idx="501" formatCode="General">
                  <c:v>0</c:v>
                </c:pt>
                <c:pt idx="502" formatCode="General">
                  <c:v>0</c:v>
                </c:pt>
                <c:pt idx="503" formatCode="General">
                  <c:v>0</c:v>
                </c:pt>
                <c:pt idx="504" formatCode="General">
                  <c:v>5.5609999999999999</c:v>
                </c:pt>
                <c:pt idx="505" formatCode="General">
                  <c:v>2.8000000000000001E-2</c:v>
                </c:pt>
                <c:pt idx="506" formatCode="General">
                  <c:v>1.7000000000000001E-2</c:v>
                </c:pt>
                <c:pt idx="507" formatCode="General">
                  <c:v>0</c:v>
                </c:pt>
                <c:pt idx="508" formatCode="General">
                  <c:v>1E-3</c:v>
                </c:pt>
                <c:pt idx="509" formatCode="General">
                  <c:v>1.2E-2</c:v>
                </c:pt>
                <c:pt idx="510">
                  <c:v>0</c:v>
                </c:pt>
                <c:pt idx="511">
                  <c:v>0</c:v>
                </c:pt>
                <c:pt idx="512">
                  <c:v>1.7999999999999999E-2</c:v>
                </c:pt>
                <c:pt idx="513">
                  <c:v>0.56200000000000006</c:v>
                </c:pt>
                <c:pt idx="514">
                  <c:v>3.0000000000000001E-3</c:v>
                </c:pt>
                <c:pt idx="515">
                  <c:v>0</c:v>
                </c:pt>
                <c:pt idx="516">
                  <c:v>0</c:v>
                </c:pt>
                <c:pt idx="517">
                  <c:v>2.5999999999999999E-2</c:v>
                </c:pt>
                <c:pt idx="518">
                  <c:v>1.4999999999999999E-2</c:v>
                </c:pt>
                <c:pt idx="519">
                  <c:v>6.0000000000000001E-3</c:v>
                </c:pt>
                <c:pt idx="520">
                  <c:v>1.7000000000000001E-2</c:v>
                </c:pt>
                <c:pt idx="521">
                  <c:v>8.0000000000000002E-3</c:v>
                </c:pt>
                <c:pt idx="522">
                  <c:v>5.0000000000000001E-3</c:v>
                </c:pt>
                <c:pt idx="523">
                  <c:v>4.0000000000000001E-3</c:v>
                </c:pt>
                <c:pt idx="524">
                  <c:v>0</c:v>
                </c:pt>
                <c:pt idx="525">
                  <c:v>6.0000000000000001E-3</c:v>
                </c:pt>
                <c:pt idx="526">
                  <c:v>2.1999999999999999E-2</c:v>
                </c:pt>
                <c:pt idx="527">
                  <c:v>3.0000000000000001E-3</c:v>
                </c:pt>
                <c:pt idx="528">
                  <c:v>0.17899999999999999</c:v>
                </c:pt>
                <c:pt idx="529">
                  <c:v>1.2999999999999999E-2</c:v>
                </c:pt>
                <c:pt idx="530">
                  <c:v>2E-3</c:v>
                </c:pt>
                <c:pt idx="531">
                  <c:v>2E-3</c:v>
                </c:pt>
                <c:pt idx="532">
                  <c:v>7.0000000000000001E-3</c:v>
                </c:pt>
                <c:pt idx="533">
                  <c:v>0</c:v>
                </c:pt>
                <c:pt idx="534">
                  <c:v>6.0000000000000001E-3</c:v>
                </c:pt>
                <c:pt idx="535">
                  <c:v>2E-3</c:v>
                </c:pt>
                <c:pt idx="536">
                  <c:v>2.5999999999999999E-2</c:v>
                </c:pt>
                <c:pt idx="537">
                  <c:v>4.3999999999999997E-2</c:v>
                </c:pt>
                <c:pt idx="538">
                  <c:v>2.9000000000000001E-2</c:v>
                </c:pt>
                <c:pt idx="539">
                  <c:v>2.5000000000000001E-2</c:v>
                </c:pt>
                <c:pt idx="540" formatCode="General">
                  <c:v>2.1000000000000001E-2</c:v>
                </c:pt>
                <c:pt idx="541" formatCode="General">
                  <c:v>3.5000000000000003E-2</c:v>
                </c:pt>
                <c:pt idx="542" formatCode="General">
                  <c:v>1.2E-2</c:v>
                </c:pt>
                <c:pt idx="543" formatCode="General">
                  <c:v>2.1999999999999999E-2</c:v>
                </c:pt>
                <c:pt idx="544" formatCode="General">
                  <c:v>2.3E-2</c:v>
                </c:pt>
                <c:pt idx="545" formatCode="General">
                  <c:v>6.3E-2</c:v>
                </c:pt>
                <c:pt idx="546" formatCode="General">
                  <c:v>2.5000000000000001E-2</c:v>
                </c:pt>
                <c:pt idx="547" formatCode="General">
                  <c:v>1.2E-2</c:v>
                </c:pt>
                <c:pt idx="548" formatCode="General">
                  <c:v>8.9999999999999993E-3</c:v>
                </c:pt>
                <c:pt idx="549" formatCode="General">
                  <c:v>0.108</c:v>
                </c:pt>
                <c:pt idx="550" formatCode="General">
                  <c:v>2.3E-2</c:v>
                </c:pt>
                <c:pt idx="551" formatCode="General">
                  <c:v>2.9000000000000001E-2</c:v>
                </c:pt>
                <c:pt idx="552" formatCode="General">
                  <c:v>2.5999999999999999E-2</c:v>
                </c:pt>
                <c:pt idx="553" formatCode="General">
                  <c:v>4.5999999999999999E-2</c:v>
                </c:pt>
                <c:pt idx="554" formatCode="General">
                  <c:v>3.2000000000000001E-2</c:v>
                </c:pt>
                <c:pt idx="555">
                  <c:v>1.9E-2</c:v>
                </c:pt>
                <c:pt idx="556">
                  <c:v>0</c:v>
                </c:pt>
                <c:pt idx="557">
                  <c:v>4.0000000000000001E-3</c:v>
                </c:pt>
                <c:pt idx="558">
                  <c:v>1.2E-2</c:v>
                </c:pt>
                <c:pt idx="559">
                  <c:v>0</c:v>
                </c:pt>
                <c:pt idx="560">
                  <c:v>0</c:v>
                </c:pt>
                <c:pt idx="561">
                  <c:v>2.6019999999999999</c:v>
                </c:pt>
                <c:pt idx="562">
                  <c:v>8.0000000000000002E-3</c:v>
                </c:pt>
                <c:pt idx="563">
                  <c:v>0</c:v>
                </c:pt>
                <c:pt idx="564">
                  <c:v>8.0000000000000002E-3</c:v>
                </c:pt>
                <c:pt idx="565">
                  <c:v>0</c:v>
                </c:pt>
                <c:pt idx="566">
                  <c:v>4.0000000000000001E-3</c:v>
                </c:pt>
                <c:pt idx="567">
                  <c:v>0</c:v>
                </c:pt>
                <c:pt idx="568">
                  <c:v>6.0000000000000001E-3</c:v>
                </c:pt>
                <c:pt idx="569">
                  <c:v>2.5999999999999999E-2</c:v>
                </c:pt>
                <c:pt idx="570" formatCode="General">
                  <c:v>3.4000000000000002E-2</c:v>
                </c:pt>
                <c:pt idx="571" formatCode="General">
                  <c:v>0.05</c:v>
                </c:pt>
                <c:pt idx="572" formatCode="General">
                  <c:v>2.4E-2</c:v>
                </c:pt>
                <c:pt idx="573" formatCode="General">
                  <c:v>3.2000000000000001E-2</c:v>
                </c:pt>
                <c:pt idx="574" formatCode="General">
                  <c:v>3.7999999999999999E-2</c:v>
                </c:pt>
                <c:pt idx="575" formatCode="General">
                  <c:v>0.34200000000000003</c:v>
                </c:pt>
                <c:pt idx="576" formatCode="General">
                  <c:v>0.03</c:v>
                </c:pt>
                <c:pt idx="577" formatCode="General">
                  <c:v>2.7E-2</c:v>
                </c:pt>
                <c:pt idx="578" formatCode="General">
                  <c:v>2.9000000000000001E-2</c:v>
                </c:pt>
                <c:pt idx="579" formatCode="General">
                  <c:v>1.2999999999999999E-2</c:v>
                </c:pt>
                <c:pt idx="580" formatCode="General">
                  <c:v>1.0999999999999999E-2</c:v>
                </c:pt>
                <c:pt idx="581" formatCode="General">
                  <c:v>7.3999999999999996E-2</c:v>
                </c:pt>
                <c:pt idx="582" formatCode="General">
                  <c:v>8.1000000000000003E-2</c:v>
                </c:pt>
                <c:pt idx="583" formatCode="General">
                  <c:v>3.4000000000000002E-2</c:v>
                </c:pt>
                <c:pt idx="584" formatCode="General">
                  <c:v>2.5999999999999999E-2</c:v>
                </c:pt>
                <c:pt idx="585" formatCode="General">
                  <c:v>3.1E-2</c:v>
                </c:pt>
                <c:pt idx="586" formatCode="General">
                  <c:v>3.9E-2</c:v>
                </c:pt>
                <c:pt idx="587" formatCode="General">
                  <c:v>3.3000000000000002E-2</c:v>
                </c:pt>
                <c:pt idx="588" formatCode="General">
                  <c:v>2.9000000000000001E-2</c:v>
                </c:pt>
                <c:pt idx="589" formatCode="General">
                  <c:v>1.9E-2</c:v>
                </c:pt>
                <c:pt idx="590" formatCode="General">
                  <c:v>8.9999999999999993E-3</c:v>
                </c:pt>
                <c:pt idx="591" formatCode="General">
                  <c:v>3.5000000000000003E-2</c:v>
                </c:pt>
                <c:pt idx="592" formatCode="General">
                  <c:v>3.9E-2</c:v>
                </c:pt>
                <c:pt idx="593" formatCode="General">
                  <c:v>0.04</c:v>
                </c:pt>
                <c:pt idx="594" formatCode="General">
                  <c:v>0.13100000000000001</c:v>
                </c:pt>
                <c:pt idx="595" formatCode="General">
                  <c:v>4.4999999999999998E-2</c:v>
                </c:pt>
                <c:pt idx="596" formatCode="General">
                  <c:v>3.4000000000000002E-2</c:v>
                </c:pt>
                <c:pt idx="597" formatCode="General">
                  <c:v>2.4E-2</c:v>
                </c:pt>
                <c:pt idx="598" formatCode="General">
                  <c:v>2.5000000000000001E-2</c:v>
                </c:pt>
                <c:pt idx="599" formatCode="General">
                  <c:v>2.5000000000000001E-2</c:v>
                </c:pt>
                <c:pt idx="600">
                  <c:v>3.2000000000000001E-2</c:v>
                </c:pt>
                <c:pt idx="601" formatCode="General">
                  <c:v>1.7999999999999999E-2</c:v>
                </c:pt>
                <c:pt idx="602" formatCode="General">
                  <c:v>1.7999999999999999E-2</c:v>
                </c:pt>
                <c:pt idx="603" formatCode="General">
                  <c:v>2.1000000000000001E-2</c:v>
                </c:pt>
                <c:pt idx="604" formatCode="General">
                  <c:v>2.8000000000000001E-2</c:v>
                </c:pt>
                <c:pt idx="605">
                  <c:v>2.8000000000000001E-2</c:v>
                </c:pt>
                <c:pt idx="606">
                  <c:v>2.3E-2</c:v>
                </c:pt>
                <c:pt idx="607">
                  <c:v>3.3000000000000002E-2</c:v>
                </c:pt>
                <c:pt idx="608">
                  <c:v>4.5999999999999999E-2</c:v>
                </c:pt>
                <c:pt idx="609">
                  <c:v>0.02</c:v>
                </c:pt>
                <c:pt idx="610">
                  <c:v>1.7999999999999999E-2</c:v>
                </c:pt>
                <c:pt idx="611">
                  <c:v>0.39400000000000002</c:v>
                </c:pt>
                <c:pt idx="612">
                  <c:v>1.2999999999999999E-2</c:v>
                </c:pt>
                <c:pt idx="613">
                  <c:v>0</c:v>
                </c:pt>
                <c:pt idx="614">
                  <c:v>0.1</c:v>
                </c:pt>
                <c:pt idx="615">
                  <c:v>0.13500000000000001</c:v>
                </c:pt>
                <c:pt idx="616">
                  <c:v>3.4000000000000002E-2</c:v>
                </c:pt>
                <c:pt idx="617">
                  <c:v>3.4000000000000002E-2</c:v>
                </c:pt>
                <c:pt idx="618">
                  <c:v>2.4E-2</c:v>
                </c:pt>
                <c:pt idx="619">
                  <c:v>0.02</c:v>
                </c:pt>
                <c:pt idx="620">
                  <c:v>4.7E-2</c:v>
                </c:pt>
                <c:pt idx="621">
                  <c:v>5.2999999999999999E-2</c:v>
                </c:pt>
                <c:pt idx="622">
                  <c:v>3.6999999999999998E-2</c:v>
                </c:pt>
                <c:pt idx="623">
                  <c:v>0.03</c:v>
                </c:pt>
                <c:pt idx="624">
                  <c:v>1.042</c:v>
                </c:pt>
                <c:pt idx="625">
                  <c:v>2.4E-2</c:v>
                </c:pt>
                <c:pt idx="626">
                  <c:v>2.3E-2</c:v>
                </c:pt>
                <c:pt idx="627">
                  <c:v>3.4000000000000002E-2</c:v>
                </c:pt>
                <c:pt idx="628">
                  <c:v>2.5999999999999999E-2</c:v>
                </c:pt>
                <c:pt idx="629">
                  <c:v>1.4999999999999999E-2</c:v>
                </c:pt>
                <c:pt idx="630">
                  <c:v>5.1999999999999998E-2</c:v>
                </c:pt>
                <c:pt idx="631">
                  <c:v>7.0000000000000001E-3</c:v>
                </c:pt>
                <c:pt idx="632">
                  <c:v>0.67500000000000004</c:v>
                </c:pt>
                <c:pt idx="633">
                  <c:v>2.1000000000000001E-2</c:v>
                </c:pt>
                <c:pt idx="634">
                  <c:v>8.9999999999999993E-3</c:v>
                </c:pt>
                <c:pt idx="635">
                  <c:v>1.4E-2</c:v>
                </c:pt>
                <c:pt idx="636">
                  <c:v>1.4999999999999999E-2</c:v>
                </c:pt>
                <c:pt idx="637">
                  <c:v>3.6999999999999998E-2</c:v>
                </c:pt>
                <c:pt idx="638">
                  <c:v>5.2999999999999999E-2</c:v>
                </c:pt>
                <c:pt idx="639">
                  <c:v>1.4999999999999999E-2</c:v>
                </c:pt>
                <c:pt idx="640">
                  <c:v>0.05</c:v>
                </c:pt>
                <c:pt idx="641">
                  <c:v>2.5000000000000001E-2</c:v>
                </c:pt>
                <c:pt idx="642">
                  <c:v>8.0000000000000002E-3</c:v>
                </c:pt>
                <c:pt idx="643">
                  <c:v>1.2999999999999999E-2</c:v>
                </c:pt>
                <c:pt idx="644">
                  <c:v>1.0999999999999999E-2</c:v>
                </c:pt>
                <c:pt idx="645">
                  <c:v>4.2000000000000003E-2</c:v>
                </c:pt>
                <c:pt idx="646">
                  <c:v>2.5999999999999999E-2</c:v>
                </c:pt>
                <c:pt idx="647">
                  <c:v>2.4E-2</c:v>
                </c:pt>
                <c:pt idx="648">
                  <c:v>0.27</c:v>
                </c:pt>
                <c:pt idx="649">
                  <c:v>2.8000000000000001E-2</c:v>
                </c:pt>
                <c:pt idx="650">
                  <c:v>0.02</c:v>
                </c:pt>
                <c:pt idx="651">
                  <c:v>2.5999999999999999E-2</c:v>
                </c:pt>
                <c:pt idx="652">
                  <c:v>0.04</c:v>
                </c:pt>
                <c:pt idx="653">
                  <c:v>2.3E-2</c:v>
                </c:pt>
                <c:pt idx="654">
                  <c:v>2.5000000000000001E-2</c:v>
                </c:pt>
                <c:pt idx="655">
                  <c:v>0.03</c:v>
                </c:pt>
                <c:pt idx="656">
                  <c:v>2.1999999999999999E-2</c:v>
                </c:pt>
                <c:pt idx="657">
                  <c:v>1.4E-2</c:v>
                </c:pt>
                <c:pt idx="658">
                  <c:v>2.4E-2</c:v>
                </c:pt>
                <c:pt idx="659">
                  <c:v>1.9E-2</c:v>
                </c:pt>
                <c:pt idx="660">
                  <c:v>1.4E-2</c:v>
                </c:pt>
                <c:pt idx="661">
                  <c:v>3.9E-2</c:v>
                </c:pt>
                <c:pt idx="662">
                  <c:v>1.7000000000000001E-2</c:v>
                </c:pt>
                <c:pt idx="663" formatCode="General">
                  <c:v>0.04</c:v>
                </c:pt>
                <c:pt idx="664" formatCode="General">
                  <c:v>4.2000000000000003E-2</c:v>
                </c:pt>
                <c:pt idx="665" formatCode="General">
                  <c:v>2.5999999999999999E-2</c:v>
                </c:pt>
                <c:pt idx="666" formatCode="General">
                  <c:v>6.2E-2</c:v>
                </c:pt>
                <c:pt idx="667" formatCode="General">
                  <c:v>2.7E-2</c:v>
                </c:pt>
                <c:pt idx="668" formatCode="General">
                  <c:v>2.8000000000000001E-2</c:v>
                </c:pt>
                <c:pt idx="669" formatCode="General">
                  <c:v>8.3000000000000004E-2</c:v>
                </c:pt>
                <c:pt idx="670" formatCode="General">
                  <c:v>2.8000000000000001E-2</c:v>
                </c:pt>
                <c:pt idx="671" formatCode="General">
                  <c:v>0.03</c:v>
                </c:pt>
                <c:pt idx="672" formatCode="General">
                  <c:v>1.9E-2</c:v>
                </c:pt>
                <c:pt idx="673" formatCode="General">
                  <c:v>3.1E-2</c:v>
                </c:pt>
                <c:pt idx="674" formatCode="General">
                  <c:v>0.03</c:v>
                </c:pt>
                <c:pt idx="675" formatCode="General">
                  <c:v>2.7E-2</c:v>
                </c:pt>
                <c:pt idx="676" formatCode="General">
                  <c:v>2.5000000000000001E-2</c:v>
                </c:pt>
                <c:pt idx="677" formatCode="General">
                  <c:v>4.8000000000000001E-2</c:v>
                </c:pt>
                <c:pt idx="678" formatCode="General">
                  <c:v>3.3000000000000002E-2</c:v>
                </c:pt>
                <c:pt idx="679" formatCode="General">
                  <c:v>5.5E-2</c:v>
                </c:pt>
                <c:pt idx="680" formatCode="General">
                  <c:v>2.3E-2</c:v>
                </c:pt>
                <c:pt idx="681" formatCode="General">
                  <c:v>2.3E-2</c:v>
                </c:pt>
                <c:pt idx="682" formatCode="General">
                  <c:v>2.3E-2</c:v>
                </c:pt>
                <c:pt idx="683" formatCode="General">
                  <c:v>3.4000000000000002E-2</c:v>
                </c:pt>
                <c:pt idx="684" formatCode="General">
                  <c:v>2.5999999999999999E-2</c:v>
                </c:pt>
                <c:pt idx="685" formatCode="General">
                  <c:v>0.02</c:v>
                </c:pt>
                <c:pt idx="686" formatCode="General">
                  <c:v>2.1999999999999999E-2</c:v>
                </c:pt>
                <c:pt idx="687" formatCode="General">
                  <c:v>2.4E-2</c:v>
                </c:pt>
                <c:pt idx="688" formatCode="General">
                  <c:v>3.5999999999999997E-2</c:v>
                </c:pt>
                <c:pt idx="689" formatCode="General">
                  <c:v>0.67300000000000004</c:v>
                </c:pt>
                <c:pt idx="690" formatCode="General">
                  <c:v>3.6999999999999998E-2</c:v>
                </c:pt>
                <c:pt idx="691" formatCode="General">
                  <c:v>2.1000000000000001E-2</c:v>
                </c:pt>
                <c:pt idx="692" formatCode="General">
                  <c:v>1.0999999999999999E-2</c:v>
                </c:pt>
                <c:pt idx="693" formatCode="General">
                  <c:v>1.4E-2</c:v>
                </c:pt>
                <c:pt idx="694" formatCode="General">
                  <c:v>0.01</c:v>
                </c:pt>
                <c:pt idx="695">
                  <c:v>1.4999999999999999E-2</c:v>
                </c:pt>
                <c:pt idx="696">
                  <c:v>2.3E-2</c:v>
                </c:pt>
                <c:pt idx="697" formatCode="0.0">
                  <c:v>2.3E-2</c:v>
                </c:pt>
                <c:pt idx="698">
                  <c:v>1.7000000000000001E-2</c:v>
                </c:pt>
                <c:pt idx="699">
                  <c:v>2.7E-2</c:v>
                </c:pt>
                <c:pt idx="700">
                  <c:v>3.4000000000000002E-2</c:v>
                </c:pt>
                <c:pt idx="701">
                  <c:v>2.1999999999999999E-2</c:v>
                </c:pt>
                <c:pt idx="702">
                  <c:v>2.4E-2</c:v>
                </c:pt>
                <c:pt idx="703">
                  <c:v>0.217</c:v>
                </c:pt>
                <c:pt idx="704">
                  <c:v>3.3000000000000002E-2</c:v>
                </c:pt>
                <c:pt idx="705">
                  <c:v>4.7E-2</c:v>
                </c:pt>
                <c:pt idx="706">
                  <c:v>2.4E-2</c:v>
                </c:pt>
                <c:pt idx="707">
                  <c:v>3.3000000000000002E-2</c:v>
                </c:pt>
                <c:pt idx="708">
                  <c:v>0.03</c:v>
                </c:pt>
                <c:pt idx="709">
                  <c:v>5.3999999999999999E-2</c:v>
                </c:pt>
                <c:pt idx="710">
                  <c:v>2.3E-2</c:v>
                </c:pt>
                <c:pt idx="711">
                  <c:v>1.4E-2</c:v>
                </c:pt>
                <c:pt idx="712">
                  <c:v>1.9E-2</c:v>
                </c:pt>
                <c:pt idx="713">
                  <c:v>1.2999999999999999E-2</c:v>
                </c:pt>
                <c:pt idx="714">
                  <c:v>6.3E-2</c:v>
                </c:pt>
                <c:pt idx="715">
                  <c:v>3.3000000000000002E-2</c:v>
                </c:pt>
                <c:pt idx="716">
                  <c:v>1.6E-2</c:v>
                </c:pt>
                <c:pt idx="717">
                  <c:v>3.3000000000000002E-2</c:v>
                </c:pt>
                <c:pt idx="718">
                  <c:v>2.1999999999999999E-2</c:v>
                </c:pt>
                <c:pt idx="719">
                  <c:v>1.4E-2</c:v>
                </c:pt>
                <c:pt idx="720">
                  <c:v>2.1000000000000001E-2</c:v>
                </c:pt>
                <c:pt idx="721">
                  <c:v>1.6E-2</c:v>
                </c:pt>
                <c:pt idx="722">
                  <c:v>1.6E-2</c:v>
                </c:pt>
                <c:pt idx="723">
                  <c:v>1.2E-2</c:v>
                </c:pt>
                <c:pt idx="724">
                  <c:v>1.7000000000000001E-2</c:v>
                </c:pt>
                <c:pt idx="725" formatCode="General">
                  <c:v>4.1000000000000002E-2</c:v>
                </c:pt>
                <c:pt idx="726" formatCode="General">
                  <c:v>5.0999999999999997E-2</c:v>
                </c:pt>
                <c:pt idx="727" formatCode="General">
                  <c:v>1.7000000000000001E-2</c:v>
                </c:pt>
                <c:pt idx="728" formatCode="General">
                  <c:v>1.4E-2</c:v>
                </c:pt>
                <c:pt idx="729" formatCode="General">
                  <c:v>3.4000000000000002E-2</c:v>
                </c:pt>
                <c:pt idx="730" formatCode="General">
                  <c:v>7.0000000000000001E-3</c:v>
                </c:pt>
                <c:pt idx="731" formatCode="General">
                  <c:v>1.7000000000000001E-2</c:v>
                </c:pt>
                <c:pt idx="732" formatCode="General">
                  <c:v>0.32200000000000001</c:v>
                </c:pt>
                <c:pt idx="733" formatCode="General">
                  <c:v>1.7999999999999999E-2</c:v>
                </c:pt>
                <c:pt idx="734" formatCode="General">
                  <c:v>6.0000000000000001E-3</c:v>
                </c:pt>
                <c:pt idx="735" formatCode="General">
                  <c:v>1.6E-2</c:v>
                </c:pt>
                <c:pt idx="736" formatCode="General">
                  <c:v>4.1000000000000002E-2</c:v>
                </c:pt>
                <c:pt idx="737" formatCode="General">
                  <c:v>3.9E-2</c:v>
                </c:pt>
                <c:pt idx="738" formatCode="General">
                  <c:v>6.2E-2</c:v>
                </c:pt>
                <c:pt idx="739" formatCode="General">
                  <c:v>1.6E-2</c:v>
                </c:pt>
                <c:pt idx="740" formatCode="General">
                  <c:v>2.1999999999999999E-2</c:v>
                </c:pt>
                <c:pt idx="741" formatCode="General">
                  <c:v>2.4E-2</c:v>
                </c:pt>
                <c:pt idx="742" formatCode="General">
                  <c:v>0.77200000000000002</c:v>
                </c:pt>
                <c:pt idx="743" formatCode="General">
                  <c:v>2.1000000000000001E-2</c:v>
                </c:pt>
                <c:pt idx="744" formatCode="General">
                  <c:v>8.9999999999999993E-3</c:v>
                </c:pt>
                <c:pt idx="745" formatCode="General">
                  <c:v>8.0000000000000002E-3</c:v>
                </c:pt>
                <c:pt idx="746" formatCode="General">
                  <c:v>2.5999999999999999E-2</c:v>
                </c:pt>
                <c:pt idx="747" formatCode="General">
                  <c:v>2.9000000000000001E-2</c:v>
                </c:pt>
                <c:pt idx="748" formatCode="General">
                  <c:v>2.5000000000000001E-2</c:v>
                </c:pt>
                <c:pt idx="749" formatCode="General">
                  <c:v>1.2E-2</c:v>
                </c:pt>
                <c:pt idx="750" formatCode="General">
                  <c:v>3.4000000000000002E-2</c:v>
                </c:pt>
                <c:pt idx="751" formatCode="General">
                  <c:v>1.2E-2</c:v>
                </c:pt>
                <c:pt idx="752" formatCode="General">
                  <c:v>2.1000000000000001E-2</c:v>
                </c:pt>
                <c:pt idx="753" formatCode="General">
                  <c:v>0.01</c:v>
                </c:pt>
                <c:pt idx="754">
                  <c:v>9.8000000000000004E-2</c:v>
                </c:pt>
                <c:pt idx="755">
                  <c:v>8.9999999999999993E-3</c:v>
                </c:pt>
                <c:pt idx="756">
                  <c:v>8.0000000000000002E-3</c:v>
                </c:pt>
                <c:pt idx="757">
                  <c:v>2.8000000000000001E-2</c:v>
                </c:pt>
                <c:pt idx="758">
                  <c:v>2.1000000000000001E-2</c:v>
                </c:pt>
                <c:pt idx="759">
                  <c:v>3.6999999999999998E-2</c:v>
                </c:pt>
                <c:pt idx="760">
                  <c:v>1.6E-2</c:v>
                </c:pt>
                <c:pt idx="761">
                  <c:v>2.4E-2</c:v>
                </c:pt>
                <c:pt idx="762">
                  <c:v>1.2E-2</c:v>
                </c:pt>
                <c:pt idx="763">
                  <c:v>0.01</c:v>
                </c:pt>
                <c:pt idx="764">
                  <c:v>0.316</c:v>
                </c:pt>
                <c:pt idx="765">
                  <c:v>1.9E-2</c:v>
                </c:pt>
                <c:pt idx="766">
                  <c:v>1.7000000000000001E-2</c:v>
                </c:pt>
                <c:pt idx="767">
                  <c:v>2.1000000000000001E-2</c:v>
                </c:pt>
                <c:pt idx="768">
                  <c:v>1.2E-2</c:v>
                </c:pt>
                <c:pt idx="769">
                  <c:v>2.7E-2</c:v>
                </c:pt>
              </c:numCache>
            </c:numRef>
          </c:yVal>
          <c:smooth val="0"/>
          <c:extLst>
            <c:ext xmlns:c16="http://schemas.microsoft.com/office/drawing/2014/chart" uri="{C3380CC4-5D6E-409C-BE32-E72D297353CC}">
              <c16:uniqueId val="{00000000-8908-4361-B53B-5A51784A7995}"/>
            </c:ext>
          </c:extLst>
        </c:ser>
        <c:dLbls>
          <c:showLegendKey val="0"/>
          <c:showVal val="0"/>
          <c:showCatName val="0"/>
          <c:showSerName val="0"/>
          <c:showPercent val="0"/>
          <c:showBubbleSize val="0"/>
        </c:dLbls>
        <c:axId val="670591088"/>
        <c:axId val="1"/>
      </c:scatterChart>
      <c:valAx>
        <c:axId val="670591088"/>
        <c:scaling>
          <c:orientation val="minMax"/>
          <c:max val="46000"/>
        </c:scaling>
        <c:delete val="0"/>
        <c:axPos val="b"/>
        <c:numFmt formatCode="m/d/yyyy" sourceLinked="1"/>
        <c:majorTickMark val="cross"/>
        <c:minorTickMark val="none"/>
        <c:tickLblPos val="nextTo"/>
        <c:spPr>
          <a:noFill/>
          <a:ln w="9525" cap="flat" cmpd="sng" algn="ctr">
            <a:solidFill>
              <a:schemeClr val="tx1">
                <a:lumMod val="25000"/>
                <a:lumOff val="75000"/>
              </a:schemeClr>
            </a:solidFill>
            <a:prstDash val="solid"/>
            <a:round/>
          </a:ln>
          <a:effectLst/>
        </c:spPr>
        <c:txPr>
          <a:bodyPr rot="1800000" spcFirstLastPara="1" vertOverflow="ellipsis" wrap="square" anchor="ctr" anchorCtr="1"/>
          <a:lstStyle/>
          <a:p>
            <a:pPr>
              <a:defRPr sz="1600" b="0" i="0" u="none" strike="noStrike" kern="1200" baseline="0">
                <a:solidFill>
                  <a:srgbClr val="333333"/>
                </a:solidFill>
                <a:latin typeface="Aptos Display"/>
                <a:ea typeface="Aptos Display"/>
                <a:cs typeface="Aptos Display"/>
              </a:defRPr>
            </a:pPr>
            <a:endParaRPr lang="en-US"/>
          </a:p>
        </c:txPr>
        <c:crossAx val="1"/>
        <c:crosses val="autoZero"/>
        <c:crossBetween val="midCat"/>
      </c:valAx>
      <c:valAx>
        <c:axId val="1"/>
        <c:scaling>
          <c:orientation val="minMax"/>
          <c:max val="0.11"/>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3600" b="1" i="0" u="none" strike="noStrike" kern="1200" baseline="0">
                    <a:solidFill>
                      <a:schemeClr val="tx1">
                        <a:lumMod val="65000"/>
                        <a:lumOff val="35000"/>
                      </a:schemeClr>
                    </a:solidFill>
                    <a:latin typeface="Aptos Display"/>
                    <a:ea typeface="Aptos Display"/>
                    <a:cs typeface="Aptos Display"/>
                  </a:defRPr>
                </a:pPr>
                <a:r>
                  <a:rPr lang="en-US" sz="2400"/>
                  <a:t>TP (mg/L)</a:t>
                </a:r>
              </a:p>
            </c:rich>
          </c:tx>
          <c:overlay val="0"/>
          <c:spPr>
            <a:noFill/>
            <a:ln w="25400">
              <a:noFill/>
            </a:ln>
            <a:effectLst/>
          </c:spPr>
          <c:txPr>
            <a:bodyPr rot="-5400000" spcFirstLastPara="1" vertOverflow="ellipsis" vert="horz" wrap="square" anchor="ctr" anchorCtr="1"/>
            <a:lstStyle/>
            <a:p>
              <a:pPr>
                <a:defRPr sz="3600" b="1" i="0" u="none" strike="noStrike" kern="1200" baseline="0">
                  <a:solidFill>
                    <a:schemeClr val="tx1">
                      <a:lumMod val="65000"/>
                      <a:lumOff val="35000"/>
                    </a:schemeClr>
                  </a:solidFill>
                  <a:latin typeface="Aptos Display"/>
                  <a:ea typeface="Aptos Display"/>
                  <a:cs typeface="Aptos Display"/>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Aptos Display"/>
                <a:ea typeface="Aptos Display"/>
                <a:cs typeface="Aptos Display"/>
              </a:defRPr>
            </a:pPr>
            <a:endParaRPr lang="en-US"/>
          </a:p>
        </c:txPr>
        <c:crossAx val="670591088"/>
        <c:crosses val="autoZero"/>
        <c:crossBetween val="midCat"/>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TP</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spPr>
            <a:ln w="25400" cap="rnd">
              <a:noFill/>
              <a:round/>
            </a:ln>
            <a:effectLst/>
          </c:spPr>
          <c:marker>
            <c:symbol val="circle"/>
            <c:size val="5"/>
            <c:spPr>
              <a:solidFill>
                <a:schemeClr val="accent3"/>
              </a:solidFill>
              <a:ln w="9525">
                <a:solidFill>
                  <a:schemeClr val="accent3"/>
                </a:solidFill>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holman.comparison!$E$50:$E$89</c:f>
              <c:numCache>
                <c:formatCode>0.000</c:formatCode>
                <c:ptCount val="40"/>
                <c:pt idx="0">
                  <c:v>1.4E-2</c:v>
                </c:pt>
                <c:pt idx="1">
                  <c:v>0.01</c:v>
                </c:pt>
                <c:pt idx="2">
                  <c:v>0.02</c:v>
                </c:pt>
                <c:pt idx="3">
                  <c:v>2.1999999999999999E-2</c:v>
                </c:pt>
                <c:pt idx="4">
                  <c:v>2.4E-2</c:v>
                </c:pt>
                <c:pt idx="5">
                  <c:v>1.2E-2</c:v>
                </c:pt>
                <c:pt idx="6">
                  <c:v>5.3999999999999999E-2</c:v>
                </c:pt>
                <c:pt idx="7">
                  <c:v>0.16300000000000001</c:v>
                </c:pt>
                <c:pt idx="8">
                  <c:v>2.4E-2</c:v>
                </c:pt>
                <c:pt idx="9">
                  <c:v>2.7E-2</c:v>
                </c:pt>
                <c:pt idx="10">
                  <c:v>0.02</c:v>
                </c:pt>
                <c:pt idx="11">
                  <c:v>4.2000000000000003E-2</c:v>
                </c:pt>
                <c:pt idx="12">
                  <c:v>5.0000000000000001E-3</c:v>
                </c:pt>
                <c:pt idx="13">
                  <c:v>1.2999999999999999E-2</c:v>
                </c:pt>
                <c:pt idx="14">
                  <c:v>8.9999999999999993E-3</c:v>
                </c:pt>
                <c:pt idx="15">
                  <c:v>3.3000000000000002E-2</c:v>
                </c:pt>
                <c:pt idx="16">
                  <c:v>0.01</c:v>
                </c:pt>
                <c:pt idx="17">
                  <c:v>1.0999999999999999E-2</c:v>
                </c:pt>
                <c:pt idx="18">
                  <c:v>3.1E-2</c:v>
                </c:pt>
                <c:pt idx="19">
                  <c:v>1.4999999999999999E-2</c:v>
                </c:pt>
                <c:pt idx="20">
                  <c:v>3.1E-2</c:v>
                </c:pt>
                <c:pt idx="21">
                  <c:v>1.4E-2</c:v>
                </c:pt>
                <c:pt idx="22" formatCode="General">
                  <c:v>2.3E-2</c:v>
                </c:pt>
                <c:pt idx="23" formatCode="General">
                  <c:v>8.0000000000000002E-3</c:v>
                </c:pt>
                <c:pt idx="25">
                  <c:v>3.0000000000000001E-3</c:v>
                </c:pt>
                <c:pt idx="26">
                  <c:v>1.2999999999999999E-2</c:v>
                </c:pt>
                <c:pt idx="28" formatCode="General">
                  <c:v>3.7999999999999999E-2</c:v>
                </c:pt>
                <c:pt idx="29" formatCode="General">
                  <c:v>0.04</c:v>
                </c:pt>
                <c:pt idx="30">
                  <c:v>4.5999999999999999E-2</c:v>
                </c:pt>
                <c:pt idx="31">
                  <c:v>3.6999999999999998E-2</c:v>
                </c:pt>
                <c:pt idx="32">
                  <c:v>2.1000000000000001E-2</c:v>
                </c:pt>
                <c:pt idx="33">
                  <c:v>2.4E-2</c:v>
                </c:pt>
                <c:pt idx="34" formatCode="General">
                  <c:v>0</c:v>
                </c:pt>
                <c:pt idx="35" formatCode="General">
                  <c:v>3.5999999999999997E-2</c:v>
                </c:pt>
                <c:pt idx="36">
                  <c:v>0.03</c:v>
                </c:pt>
                <c:pt idx="37">
                  <c:v>1.2999999999999999E-2</c:v>
                </c:pt>
                <c:pt idx="38" formatCode="General">
                  <c:v>1.7000000000000001E-2</c:v>
                </c:pt>
                <c:pt idx="39" formatCode="General">
                  <c:v>2.4E-2</c:v>
                </c:pt>
              </c:numCache>
            </c:numRef>
          </c:yVal>
          <c:smooth val="0"/>
          <c:extLst>
            <c:ext xmlns:c16="http://schemas.microsoft.com/office/drawing/2014/chart" uri="{C3380CC4-5D6E-409C-BE32-E72D297353CC}">
              <c16:uniqueId val="{00000000-7C0F-46D6-936E-47FD59A739D7}"/>
            </c:ext>
          </c:extLst>
        </c:ser>
        <c:ser>
          <c:idx val="3"/>
          <c:order val="1"/>
          <c:spPr>
            <a:ln w="25400" cap="rnd">
              <a:noFill/>
              <a:round/>
            </a:ln>
            <a:effectLst/>
          </c:spPr>
          <c:marker>
            <c:symbol val="circle"/>
            <c:size val="5"/>
            <c:spPr>
              <a:solidFill>
                <a:schemeClr val="accent4"/>
              </a:solidFill>
              <a:ln w="9525">
                <a:solidFill>
                  <a:schemeClr val="accent4"/>
                </a:solidFill>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holman.comparison!$F$50:$F$89</c:f>
              <c:numCache>
                <c:formatCode>0.000</c:formatCode>
                <c:ptCount val="40"/>
                <c:pt idx="0">
                  <c:v>7.8E-2</c:v>
                </c:pt>
                <c:pt idx="1">
                  <c:v>4.5999999999999999E-2</c:v>
                </c:pt>
                <c:pt idx="2">
                  <c:v>0.108</c:v>
                </c:pt>
                <c:pt idx="3">
                  <c:v>0.23599999999999999</c:v>
                </c:pt>
                <c:pt idx="4">
                  <c:v>5.8000000000000003E-2</c:v>
                </c:pt>
                <c:pt idx="5">
                  <c:v>0.51200000000000001</c:v>
                </c:pt>
                <c:pt idx="6">
                  <c:v>1.6E-2</c:v>
                </c:pt>
                <c:pt idx="7">
                  <c:v>1.6E-2</c:v>
                </c:pt>
                <c:pt idx="8">
                  <c:v>0.123</c:v>
                </c:pt>
                <c:pt idx="9">
                  <c:v>0.11600000000000001</c:v>
                </c:pt>
                <c:pt idx="10">
                  <c:v>4.8000000000000001E-2</c:v>
                </c:pt>
                <c:pt idx="11">
                  <c:v>0.13</c:v>
                </c:pt>
                <c:pt idx="12">
                  <c:v>0.107</c:v>
                </c:pt>
                <c:pt idx="13">
                  <c:v>5.6000000000000001E-2</c:v>
                </c:pt>
                <c:pt idx="14">
                  <c:v>0.316</c:v>
                </c:pt>
                <c:pt idx="15">
                  <c:v>0.12</c:v>
                </c:pt>
                <c:pt idx="16">
                  <c:v>0.11600000000000001</c:v>
                </c:pt>
                <c:pt idx="17">
                  <c:v>0.03</c:v>
                </c:pt>
                <c:pt idx="18">
                  <c:v>0.24099999999999999</c:v>
                </c:pt>
                <c:pt idx="19">
                  <c:v>2.7E-2</c:v>
                </c:pt>
                <c:pt idx="20">
                  <c:v>3.9E-2</c:v>
                </c:pt>
                <c:pt idx="21">
                  <c:v>0.66900000000000004</c:v>
                </c:pt>
                <c:pt idx="22" formatCode="General">
                  <c:v>0.184</c:v>
                </c:pt>
                <c:pt idx="23" formatCode="General">
                  <c:v>0.26900000000000002</c:v>
                </c:pt>
                <c:pt idx="25">
                  <c:v>0.56200000000000006</c:v>
                </c:pt>
                <c:pt idx="26">
                  <c:v>0.17899999999999999</c:v>
                </c:pt>
                <c:pt idx="28" formatCode="General">
                  <c:v>0.34200000000000003</c:v>
                </c:pt>
                <c:pt idx="29" formatCode="General">
                  <c:v>0.13100000000000001</c:v>
                </c:pt>
                <c:pt idx="30">
                  <c:v>0.39400000000000002</c:v>
                </c:pt>
                <c:pt idx="31">
                  <c:v>1.042</c:v>
                </c:pt>
                <c:pt idx="32">
                  <c:v>0.67500000000000004</c:v>
                </c:pt>
                <c:pt idx="33">
                  <c:v>0.27</c:v>
                </c:pt>
                <c:pt idx="34" formatCode="General">
                  <c:v>0</c:v>
                </c:pt>
                <c:pt idx="35" formatCode="General">
                  <c:v>0.67300000000000004</c:v>
                </c:pt>
                <c:pt idx="36">
                  <c:v>5.3999999999999999E-2</c:v>
                </c:pt>
                <c:pt idx="37">
                  <c:v>6.3E-2</c:v>
                </c:pt>
                <c:pt idx="38" formatCode="General">
                  <c:v>0.32200000000000001</c:v>
                </c:pt>
                <c:pt idx="39" formatCode="General">
                  <c:v>0.77200000000000002</c:v>
                </c:pt>
              </c:numCache>
            </c:numRef>
          </c:yVal>
          <c:smooth val="0"/>
          <c:extLst>
            <c:ext xmlns:c16="http://schemas.microsoft.com/office/drawing/2014/chart" uri="{C3380CC4-5D6E-409C-BE32-E72D297353CC}">
              <c16:uniqueId val="{00000001-7C0F-46D6-936E-47FD59A739D7}"/>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5902935117207605"/>
              <c:y val="0.9066319015337527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TP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154305</xdr:rowOff>
    </xdr:from>
    <xdr:to>
      <xdr:col>14</xdr:col>
      <xdr:colOff>59911</xdr:colOff>
      <xdr:row>50</xdr:row>
      <xdr:rowOff>105616</xdr:rowOff>
    </xdr:to>
    <xdr:pic>
      <xdr:nvPicPr>
        <xdr:cNvPr id="2" name="Picture 1">
          <a:extLst>
            <a:ext uri="{FF2B5EF4-FFF2-40B4-BE49-F238E27FC236}">
              <a16:creationId xmlns:a16="http://schemas.microsoft.com/office/drawing/2014/main" id="{D927E5E9-7B36-B8AE-C0BA-7943D9B06D61}"/>
            </a:ext>
          </a:extLst>
        </xdr:cNvPr>
        <xdr:cNvPicPr>
          <a:picLocks noChangeAspect="1"/>
        </xdr:cNvPicPr>
      </xdr:nvPicPr>
      <xdr:blipFill>
        <a:blip xmlns:r="http://schemas.openxmlformats.org/officeDocument/2006/relationships" r:embed="rId1"/>
        <a:stretch>
          <a:fillRect/>
        </a:stretch>
      </xdr:blipFill>
      <xdr:spPr>
        <a:xfrm>
          <a:off x="200025" y="325755"/>
          <a:ext cx="8394286" cy="851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310017</xdr:colOff>
      <xdr:row>792</xdr:row>
      <xdr:rowOff>5438</xdr:rowOff>
    </xdr:from>
    <xdr:to>
      <xdr:col>20</xdr:col>
      <xdr:colOff>885797</xdr:colOff>
      <xdr:row>809</xdr:row>
      <xdr:rowOff>164796</xdr:rowOff>
    </xdr:to>
    <xdr:graphicFrame macro="">
      <xdr:nvGraphicFramePr>
        <xdr:cNvPr id="7" name="Chart 6">
          <a:extLst>
            <a:ext uri="{FF2B5EF4-FFF2-40B4-BE49-F238E27FC236}">
              <a16:creationId xmlns:a16="http://schemas.microsoft.com/office/drawing/2014/main" id="{18B96092-2BEF-4C65-95F6-E79156465B96}"/>
            </a:ext>
            <a:ext uri="{147F2762-F138-4A5C-976F-8EAC2B608ADB}">
              <a16:predDERef xmlns:a16="http://schemas.microsoft.com/office/drawing/2014/main" pred="{09D98026-40D0-48A3-95B3-45988DEF9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791</xdr:row>
      <xdr:rowOff>168027</xdr:rowOff>
    </xdr:from>
    <xdr:to>
      <xdr:col>12</xdr:col>
      <xdr:colOff>411341</xdr:colOff>
      <xdr:row>809</xdr:row>
      <xdr:rowOff>187077</xdr:rowOff>
    </xdr:to>
    <xdr:graphicFrame macro="">
      <xdr:nvGraphicFramePr>
        <xdr:cNvPr id="8" name="Chart 7">
          <a:extLst>
            <a:ext uri="{FF2B5EF4-FFF2-40B4-BE49-F238E27FC236}">
              <a16:creationId xmlns:a16="http://schemas.microsoft.com/office/drawing/2014/main" id="{2238C9AB-5B7A-44DA-866D-37BCB90A815C}"/>
            </a:ext>
            <a:ext uri="{147F2762-F138-4A5C-976F-8EAC2B608ADB}">
              <a16:predDERef xmlns:a16="http://schemas.microsoft.com/office/drawing/2014/main" pred="{18B96092-2BEF-4C65-95F6-E79156465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304800</xdr:colOff>
      <xdr:row>811</xdr:row>
      <xdr:rowOff>72031</xdr:rowOff>
    </xdr:from>
    <xdr:to>
      <xdr:col>12</xdr:col>
      <xdr:colOff>539115</xdr:colOff>
      <xdr:row>829</xdr:row>
      <xdr:rowOff>83461</xdr:rowOff>
    </xdr:to>
    <xdr:graphicFrame macro="">
      <xdr:nvGraphicFramePr>
        <xdr:cNvPr id="9" name="Chart 8">
          <a:extLst>
            <a:ext uri="{FF2B5EF4-FFF2-40B4-BE49-F238E27FC236}">
              <a16:creationId xmlns:a16="http://schemas.microsoft.com/office/drawing/2014/main" id="{8BF08BB7-EAFF-4177-8422-4A3E993AF6A0}"/>
            </a:ext>
            <a:ext uri="{147F2762-F138-4A5C-976F-8EAC2B608ADB}">
              <a16:predDERef xmlns:a16="http://schemas.microsoft.com/office/drawing/2014/main" pred="{2238C9AB-5B7A-44DA-866D-37BCB90A8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129540</xdr:colOff>
      <xdr:row>772</xdr:row>
      <xdr:rowOff>11291</xdr:rowOff>
    </xdr:from>
    <xdr:to>
      <xdr:col>12</xdr:col>
      <xdr:colOff>335915</xdr:colOff>
      <xdr:row>790</xdr:row>
      <xdr:rowOff>33516</xdr:rowOff>
    </xdr:to>
    <xdr:graphicFrame macro="">
      <xdr:nvGraphicFramePr>
        <xdr:cNvPr id="10" name="Chart 9">
          <a:extLst>
            <a:ext uri="{FF2B5EF4-FFF2-40B4-BE49-F238E27FC236}">
              <a16:creationId xmlns:a16="http://schemas.microsoft.com/office/drawing/2014/main" id="{C098920A-BAE0-46A3-B033-4179BFD3DC1D}"/>
            </a:ext>
            <a:ext uri="{147F2762-F138-4A5C-976F-8EAC2B608ADB}">
              <a16:predDERef xmlns:a16="http://schemas.microsoft.com/office/drawing/2014/main" pred="{8BF08BB7-EAFF-4177-8422-4A3E993AF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530473</xdr:colOff>
      <xdr:row>810</xdr:row>
      <xdr:rowOff>180479</xdr:rowOff>
    </xdr:from>
    <xdr:to>
      <xdr:col>20</xdr:col>
      <xdr:colOff>1088473</xdr:colOff>
      <xdr:row>828</xdr:row>
      <xdr:rowOff>188127</xdr:rowOff>
    </xdr:to>
    <xdr:graphicFrame macro="">
      <xdr:nvGraphicFramePr>
        <xdr:cNvPr id="14" name="Chart 13">
          <a:extLst>
            <a:ext uri="{FF2B5EF4-FFF2-40B4-BE49-F238E27FC236}">
              <a16:creationId xmlns:a16="http://schemas.microsoft.com/office/drawing/2014/main" id="{FE9B300C-8BC7-4715-87D1-01548E444728}"/>
            </a:ext>
            <a:ext uri="{147F2762-F138-4A5C-976F-8EAC2B608ADB}">
              <a16:predDERef xmlns:a16="http://schemas.microsoft.com/office/drawing/2014/main" pred="{1F0483CA-980F-4B05-866F-BFFC4BC75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633095</xdr:colOff>
      <xdr:row>806</xdr:row>
      <xdr:rowOff>35761</xdr:rowOff>
    </xdr:from>
    <xdr:to>
      <xdr:col>31</xdr:col>
      <xdr:colOff>423111</xdr:colOff>
      <xdr:row>833</xdr:row>
      <xdr:rowOff>34457</xdr:rowOff>
    </xdr:to>
    <xdr:graphicFrame macro="">
      <xdr:nvGraphicFramePr>
        <xdr:cNvPr id="2" name="Chart 1">
          <a:extLst>
            <a:ext uri="{FF2B5EF4-FFF2-40B4-BE49-F238E27FC236}">
              <a16:creationId xmlns:a16="http://schemas.microsoft.com/office/drawing/2014/main" id="{34BF9885-EE21-4157-B5ED-90E51D48369F}"/>
            </a:ext>
            <a:ext uri="{147F2762-F138-4A5C-976F-8EAC2B608ADB}">
              <a16:predDERef xmlns:a16="http://schemas.microsoft.com/office/drawing/2014/main" pred="{FE9B300C-8BC7-4715-87D1-01548E444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772</xdr:row>
      <xdr:rowOff>0</xdr:rowOff>
    </xdr:from>
    <xdr:to>
      <xdr:col>21</xdr:col>
      <xdr:colOff>119243</xdr:colOff>
      <xdr:row>790</xdr:row>
      <xdr:rowOff>43815</xdr:rowOff>
    </xdr:to>
    <xdr:graphicFrame macro="">
      <xdr:nvGraphicFramePr>
        <xdr:cNvPr id="3" name="Chart 2">
          <a:extLst>
            <a:ext uri="{FF2B5EF4-FFF2-40B4-BE49-F238E27FC236}">
              <a16:creationId xmlns:a16="http://schemas.microsoft.com/office/drawing/2014/main" id="{CE9E7618-3E15-47E7-9430-C6BCE0D8327E}"/>
            </a:ext>
            <a:ext uri="{147F2762-F138-4A5C-976F-8EAC2B608ADB}">
              <a16:predDERef xmlns:a16="http://schemas.microsoft.com/office/drawing/2014/main" pred="{34BF9885-EE21-4157-B5ED-90E51D483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895350</xdr:colOff>
      <xdr:row>772</xdr:row>
      <xdr:rowOff>114300</xdr:rowOff>
    </xdr:from>
    <xdr:to>
      <xdr:col>32</xdr:col>
      <xdr:colOff>98058</xdr:colOff>
      <xdr:row>800</xdr:row>
      <xdr:rowOff>8489</xdr:rowOff>
    </xdr:to>
    <xdr:graphicFrame macro="">
      <xdr:nvGraphicFramePr>
        <xdr:cNvPr id="4" name="Chart 3">
          <a:extLst>
            <a:ext uri="{FF2B5EF4-FFF2-40B4-BE49-F238E27FC236}">
              <a16:creationId xmlns:a16="http://schemas.microsoft.com/office/drawing/2014/main" id="{CFAEB586-0454-4046-9A23-264DE1F17559}"/>
            </a:ext>
            <a:ext uri="{147F2762-F138-4A5C-976F-8EAC2B608ADB}">
              <a16:predDERef xmlns:a16="http://schemas.microsoft.com/office/drawing/2014/main" pred="{CE9E7618-3E15-47E7-9430-C6BCE0D83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892175</xdr:colOff>
      <xdr:row>90</xdr:row>
      <xdr:rowOff>155575</xdr:rowOff>
    </xdr:from>
    <xdr:to>
      <xdr:col>20</xdr:col>
      <xdr:colOff>257175</xdr:colOff>
      <xdr:row>121</xdr:row>
      <xdr:rowOff>174625</xdr:rowOff>
    </xdr:to>
    <xdr:graphicFrame macro="">
      <xdr:nvGraphicFramePr>
        <xdr:cNvPr id="3" name="Chart 2">
          <a:extLst>
            <a:ext uri="{FF2B5EF4-FFF2-40B4-BE49-F238E27FC236}">
              <a16:creationId xmlns:a16="http://schemas.microsoft.com/office/drawing/2014/main" id="{9D9B68E9-3702-4DFB-AC47-DC0806816EDE}"/>
            </a:ext>
            <a:ext uri="{147F2762-F138-4A5C-976F-8EAC2B608ADB}">
              <a16:predDERef xmlns:a16="http://schemas.microsoft.com/office/drawing/2014/main" pred="{4F2F2A15-B69D-40E4-ADBE-C8C558B91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876300</xdr:colOff>
      <xdr:row>90</xdr:row>
      <xdr:rowOff>85725</xdr:rowOff>
    </xdr:from>
    <xdr:to>
      <xdr:col>10</xdr:col>
      <xdr:colOff>333375</xdr:colOff>
      <xdr:row>123</xdr:row>
      <xdr:rowOff>57150</xdr:rowOff>
    </xdr:to>
    <xdr:graphicFrame macro="">
      <xdr:nvGraphicFramePr>
        <xdr:cNvPr id="2" name="Chart 1">
          <a:extLst>
            <a:ext uri="{FF2B5EF4-FFF2-40B4-BE49-F238E27FC236}">
              <a16:creationId xmlns:a16="http://schemas.microsoft.com/office/drawing/2014/main" id="{4F2F2A15-B69D-40E4-ADBE-C8C558B91417}"/>
            </a:ext>
            <a:ext uri="{147F2762-F138-4A5C-976F-8EAC2B608ADB}">
              <a16:predDERef xmlns:a16="http://schemas.microsoft.com/office/drawing/2014/main" pred="{9D9B68E9-3702-4DFB-AC47-DC0806816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72</xdr:row>
      <xdr:rowOff>72934</xdr:rowOff>
    </xdr:from>
    <xdr:to>
      <xdr:col>4</xdr:col>
      <xdr:colOff>320040</xdr:colOff>
      <xdr:row>88</xdr:row>
      <xdr:rowOff>88174</xdr:rowOff>
    </xdr:to>
    <xdr:graphicFrame macro="">
      <xdr:nvGraphicFramePr>
        <xdr:cNvPr id="2" name="Chart 1">
          <a:extLst>
            <a:ext uri="{FF2B5EF4-FFF2-40B4-BE49-F238E27FC236}">
              <a16:creationId xmlns:a16="http://schemas.microsoft.com/office/drawing/2014/main" id="{C825F9D0-80D3-F591-F422-086616528F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611777</xdr:colOff>
      <xdr:row>72</xdr:row>
      <xdr:rowOff>131717</xdr:rowOff>
    </xdr:from>
    <xdr:to>
      <xdr:col>7</xdr:col>
      <xdr:colOff>520337</xdr:colOff>
      <xdr:row>88</xdr:row>
      <xdr:rowOff>177437</xdr:rowOff>
    </xdr:to>
    <xdr:graphicFrame macro="">
      <xdr:nvGraphicFramePr>
        <xdr:cNvPr id="3" name="Chart 2">
          <a:extLst>
            <a:ext uri="{FF2B5EF4-FFF2-40B4-BE49-F238E27FC236}">
              <a16:creationId xmlns:a16="http://schemas.microsoft.com/office/drawing/2014/main" id="{4BCDA507-F512-4A18-9ACA-EA3198BE3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581025</xdr:colOff>
      <xdr:row>27</xdr:row>
      <xdr:rowOff>133350</xdr:rowOff>
    </xdr:from>
    <xdr:to>
      <xdr:col>24</xdr:col>
      <xdr:colOff>485775</xdr:colOff>
      <xdr:row>59</xdr:row>
      <xdr:rowOff>95250</xdr:rowOff>
    </xdr:to>
    <xdr:graphicFrame macro="">
      <xdr:nvGraphicFramePr>
        <xdr:cNvPr id="2" name="Chart 1">
          <a:extLst>
            <a:ext uri="{FF2B5EF4-FFF2-40B4-BE49-F238E27FC236}">
              <a16:creationId xmlns:a16="http://schemas.microsoft.com/office/drawing/2014/main" id="{16DE7379-B321-4EB6-B554-4267E41DB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-2721</xdr:colOff>
      <xdr:row>0</xdr:row>
      <xdr:rowOff>4082</xdr:rowOff>
    </xdr:from>
    <xdr:to>
      <xdr:col>10</xdr:col>
      <xdr:colOff>271570</xdr:colOff>
      <xdr:row>27</xdr:row>
      <xdr:rowOff>81661</xdr:rowOff>
    </xdr:to>
    <xdr:graphicFrame macro="">
      <xdr:nvGraphicFramePr>
        <xdr:cNvPr id="4" name="Chart 3">
          <a:extLst>
            <a:ext uri="{FF2B5EF4-FFF2-40B4-BE49-F238E27FC236}">
              <a16:creationId xmlns:a16="http://schemas.microsoft.com/office/drawing/2014/main" id="{38669400-75DC-4D5B-8C5C-614BE3D7FCD0}"/>
            </a:ext>
            <a:ext uri="{147F2762-F138-4A5C-976F-8EAC2B608ADB}">
              <a16:predDERef xmlns:a16="http://schemas.microsoft.com/office/drawing/2014/main" pred="{16DE7379-B321-4EB6-B554-4267E41DB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571500</xdr:colOff>
      <xdr:row>0</xdr:row>
      <xdr:rowOff>0</xdr:rowOff>
    </xdr:from>
    <xdr:to>
      <xdr:col>24</xdr:col>
      <xdr:colOff>514350</xdr:colOff>
      <xdr:row>27</xdr:row>
      <xdr:rowOff>9525</xdr:rowOff>
    </xdr:to>
    <xdr:grpSp>
      <xdr:nvGrpSpPr>
        <xdr:cNvPr id="6" name="Group 5">
          <a:extLst>
            <a:ext uri="{FF2B5EF4-FFF2-40B4-BE49-F238E27FC236}">
              <a16:creationId xmlns:a16="http://schemas.microsoft.com/office/drawing/2014/main" id="{ED1C8B38-519B-4AFB-BAF2-BC5633571C5E}"/>
            </a:ext>
            <a:ext uri="{147F2762-F138-4A5C-976F-8EAC2B608ADB}">
              <a16:predDERef xmlns:a16="http://schemas.microsoft.com/office/drawing/2014/main" pred="{38669400-75DC-4D5B-8C5C-614BE3D7FCD0}"/>
            </a:ext>
          </a:extLst>
        </xdr:cNvPr>
        <xdr:cNvGrpSpPr/>
      </xdr:nvGrpSpPr>
      <xdr:grpSpPr>
        <a:xfrm>
          <a:off x="7067550" y="0"/>
          <a:ext cx="7620000" cy="4381500"/>
          <a:chOff x="12844939" y="6547009"/>
          <a:chExt cx="4575831" cy="3896677"/>
        </a:xfrm>
      </xdr:grpSpPr>
      <xdr:graphicFrame macro="">
        <xdr:nvGraphicFramePr>
          <xdr:cNvPr id="7" name="Chart 6">
            <a:extLst>
              <a:ext uri="{FF2B5EF4-FFF2-40B4-BE49-F238E27FC236}">
                <a16:creationId xmlns:a16="http://schemas.microsoft.com/office/drawing/2014/main" id="{3F9C3420-B5C9-E2E4-1099-7CF94D200618}"/>
              </a:ext>
            </a:extLst>
          </xdr:cNvPr>
          <xdr:cNvGraphicFramePr>
            <a:graphicFrameLocks/>
          </xdr:cNvGraphicFramePr>
        </xdr:nvGraphicFramePr>
        <xdr:xfrm>
          <a:off x="12844939" y="6547009"/>
          <a:ext cx="4575810" cy="32304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8" name="TextBox 7">
            <a:extLst>
              <a:ext uri="{FF2B5EF4-FFF2-40B4-BE49-F238E27FC236}">
                <a16:creationId xmlns:a16="http://schemas.microsoft.com/office/drawing/2014/main" id="{BE5F53EE-19CA-6945-0F51-E2E38FEEF242}"/>
              </a:ext>
            </a:extLst>
          </xdr:cNvPr>
          <xdr:cNvSpPr txBox="1"/>
        </xdr:nvSpPr>
        <xdr:spPr>
          <a:xfrm>
            <a:off x="12848770" y="9739789"/>
            <a:ext cx="4572000" cy="703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two observations are</a:t>
            </a:r>
            <a:r>
              <a:rPr lang="en-US" sz="1100" baseline="0"/>
              <a:t> not shown because they are extremely high (8/11/2021 19861% &amp; 11/10/2021 18733%).</a:t>
            </a:r>
            <a:endParaRPr lang="en-US" sz="1100"/>
          </a:p>
        </xdr:txBody>
      </xdr:sp>
    </xdr:grpSp>
    <xdr:clientData/>
  </xdr:twoCellAnchor>
  <xdr:twoCellAnchor>
    <xdr:from>
      <xdr:col>0</xdr:col>
      <xdr:colOff>0</xdr:colOff>
      <xdr:row>28</xdr:row>
      <xdr:rowOff>38100</xdr:rowOff>
    </xdr:from>
    <xdr:to>
      <xdr:col>10</xdr:col>
      <xdr:colOff>257175</xdr:colOff>
      <xdr:row>63</xdr:row>
      <xdr:rowOff>85725</xdr:rowOff>
    </xdr:to>
    <xdr:graphicFrame macro="">
      <xdr:nvGraphicFramePr>
        <xdr:cNvPr id="10" name="Chart 9">
          <a:extLst>
            <a:ext uri="{FF2B5EF4-FFF2-40B4-BE49-F238E27FC236}">
              <a16:creationId xmlns:a16="http://schemas.microsoft.com/office/drawing/2014/main" id="{925FE810-C3DF-4DF7-9EB7-617084E71ED6}"/>
            </a:ext>
            <a:ext uri="{147F2762-F138-4A5C-976F-8EAC2B608ADB}">
              <a16:predDERef xmlns:a16="http://schemas.microsoft.com/office/drawing/2014/main" pred="{ED1C8B38-519B-4AFB-BAF2-BC5633571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65</xdr:row>
      <xdr:rowOff>152400</xdr:rowOff>
    </xdr:from>
    <xdr:to>
      <xdr:col>15</xdr:col>
      <xdr:colOff>409575</xdr:colOff>
      <xdr:row>100</xdr:row>
      <xdr:rowOff>9525</xdr:rowOff>
    </xdr:to>
    <xdr:graphicFrame macro="">
      <xdr:nvGraphicFramePr>
        <xdr:cNvPr id="3" name="Chart 2">
          <a:extLst>
            <a:ext uri="{FF2B5EF4-FFF2-40B4-BE49-F238E27FC236}">
              <a16:creationId xmlns:a16="http://schemas.microsoft.com/office/drawing/2014/main" id="{4212B2BB-EF11-4D75-8FD0-55A4F3CDCF4A}"/>
            </a:ext>
            <a:ext uri="{147F2762-F138-4A5C-976F-8EAC2B608ADB}">
              <a16:predDERef xmlns:a16="http://schemas.microsoft.com/office/drawing/2014/main" pred="{925FE810-C3DF-4DF7-9EB7-617084E71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65</xdr:row>
      <xdr:rowOff>123825</xdr:rowOff>
    </xdr:from>
    <xdr:to>
      <xdr:col>31</xdr:col>
      <xdr:colOff>419100</xdr:colOff>
      <xdr:row>99</xdr:row>
      <xdr:rowOff>142875</xdr:rowOff>
    </xdr:to>
    <xdr:graphicFrame macro="">
      <xdr:nvGraphicFramePr>
        <xdr:cNvPr id="5" name="Chart 4">
          <a:extLst>
            <a:ext uri="{FF2B5EF4-FFF2-40B4-BE49-F238E27FC236}">
              <a16:creationId xmlns:a16="http://schemas.microsoft.com/office/drawing/2014/main" id="{C7B53B20-7910-4CEB-8577-A4210FB3905F}"/>
            </a:ext>
            <a:ext uri="{147F2762-F138-4A5C-976F-8EAC2B608ADB}">
              <a16:predDERef xmlns:a16="http://schemas.microsoft.com/office/drawing/2014/main" pred="{4212B2BB-EF11-4D75-8FD0-55A4F3CDC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yla Grace" id="{A0476EEA-494D-4D73-97F2-D5DD15984B21}" userId="S::ayla@H2Ozarks.org::f15a4211-8df2-4f39-b86c-989c916af72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9" dT="2026-01-05T16:37:34.50" personId="{A0476EEA-494D-4D73-97F2-D5DD15984B21}" id="{FBE24216-C30D-49B7-8C83-128B3A6F207E}">
    <text>73.2</text>
  </threadedComment>
  <threadedComment ref="M123" dT="2026-01-05T16:36:39.46" personId="{A0476EEA-494D-4D73-97F2-D5DD15984B21}" id="{6B2E0F92-B5D0-4987-A163-38D1D2CBC20F}">
    <text>374.4</text>
  </threadedComment>
  <threadedComment ref="M218" dT="2026-01-05T16:40:03.50" personId="{A0476EEA-494D-4D73-97F2-D5DD15984B21}" id="{4F434DE3-E26F-4208-BC02-7CA54C50A499}">
    <text>44.3</text>
  </threadedComment>
  <threadedComment ref="M584" dT="2026-01-05T16:38:38.90" personId="{A0476EEA-494D-4D73-97F2-D5DD15984B21}" id="{9C03656E-6B41-4955-8865-87A5AD290E42}">
    <text>62</text>
  </threadedComment>
  <threadedComment ref="G605" dT="2025-06-18T19:09:11.57" personId="{A0476EEA-494D-4D73-97F2-D5DD15984B21}" id="{85FA0573-0FD1-42B4-B307-CFFB8C79D702}">
    <text>&lt;</text>
  </threadedComment>
  <threadedComment ref="G674" dT="2025-06-18T19:08:17.25" personId="{A0476EEA-494D-4D73-97F2-D5DD15984B21}" id="{EF10927E-1894-4FBB-8C97-885A141EADA2}">
    <text>&lt;</text>
  </threadedComment>
  <threadedComment ref="V733" dT="2025-07-13T23:55:06.06" personId="{A0476EEA-494D-4D73-97F2-D5DD15984B21}" id="{EFF798A9-5C4E-4BE6-B8F1-A2515A71A4C9}">
    <text>Check with team/field sheet</text>
  </threadedComment>
  <threadedComment ref="E734" dT="2025-07-13T23:36:42.83" personId="{A0476EEA-494D-4D73-97F2-D5DD15984B21}" id="{351C35F5-85C6-4EC0-879A-780E81AEAA46}">
    <text>This is confirmed Holman DOWNSTREAM (labeled incorrectly for lab)</text>
  </threadedComment>
  <threadedComment ref="V734" dT="2025-07-13T23:55:06.06" personId="{A0476EEA-494D-4D73-97F2-D5DD15984B21}" id="{F4AAA0BB-61CF-4DBC-99C4-F255F5B9D034}">
    <text>Check with team/field sheet</text>
  </threadedComment>
</ThreadedComments>
</file>

<file path=xl/threadedComments/threadedComment2.xml><?xml version="1.0" encoding="utf-8"?>
<ThreadedComments xmlns="http://schemas.microsoft.com/office/spreadsheetml/2018/threadedcomments" xmlns:x="http://schemas.openxmlformats.org/spreadsheetml/2006/main">
  <threadedComment ref="V42" dT="2025-07-13T23:55:06.06" personId="{A0476EEA-494D-4D73-97F2-D5DD15984B21}" id="{C72BA47C-4D69-44B5-9383-DDB582D5387E}">
    <text>Check with team/field sheet</text>
  </threadedComment>
</ThreadedComments>
</file>

<file path=xl/threadedComments/threadedComment3.xml><?xml version="1.0" encoding="utf-8"?>
<ThreadedComments xmlns="http://schemas.microsoft.com/office/spreadsheetml/2018/threadedcomments" xmlns:x="http://schemas.openxmlformats.org/spreadsheetml/2006/main">
  <threadedComment ref="E42" dT="2025-07-13T23:36:42.83" personId="{A0476EEA-494D-4D73-97F2-D5DD15984B21}" id="{93000E0A-4036-4CA4-A9BF-3F3E69DBE298}">
    <text>This is confirmed Holman DOWNSTREAM (labeled incorrectly for lab)</text>
  </threadedComment>
  <threadedComment ref="V42" dT="2025-07-13T23:55:06.06" personId="{A0476EEA-494D-4D73-97F2-D5DD15984B21}" id="{21BF2FDE-C462-43E1-A1C5-5840724C7D99}">
    <text>Check with team/field sheet</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761340F-2696-4AF2-A7FD-90B2644DA3EC}">
  <we:reference id="WA104379190" version="2.0.0.0" store="en-US" storeType="omex"/>
  <we:alternateReferences>
    <we:reference id="WA104379190" version="2.0.0.0" store="en-US" storeType="omex"/>
  </we:alternateReferences>
  <we:properties/>
  <we:bindings>
    <we:binding id="RangeSelect" type="matrix" appref="{D38FF9DE-ECC1-4260-94AB-2D50F193DBAD}"/>
    <we:binding id="Input1" type="matrix" appref="{65AFC5D1-D4A9-424F-A7E4-3D328393172B}"/>
    <we:binding id="Input2" type="matrix" appref="{FB993F7B-547D-4194-9987-6FB9C1BA712B}"/>
    <we:binding id="Output" type="matrix" appref="{2F266CF7-BAA9-4FE2-A098-5316C5C49878}"/>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hyperlink" Target="https://awrc.uada.edu/"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ogle.com/maps/place/36%C2%B009'35.5%22N+93%C2%B048'42.1%22W/@36.159851,-93.8138787,915m/data=!3m2!1e3!4b1!4m5!3m4!1s0x0:0x0!8m2!3d36.159851!4d-93.81169" TargetMode="External"/><Relationship Id="rId13" Type="http://schemas.openxmlformats.org/officeDocument/2006/relationships/hyperlink" Target="https://www.google.com/maps/place/35%C2%B049'20.1%22N+93%C2%B045'32.2%22W/@35.821995,-93.7598972,459m/data=!3m1!1e3!4m5!3m4!1s0x0:0x0!8m2!3d35.822256!4d-93.758937" TargetMode="External"/><Relationship Id="rId3" Type="http://schemas.openxmlformats.org/officeDocument/2006/relationships/hyperlink" Target="https://www.google.com/maps/place/35%C2%B049'07.2%22N+93%C2%B046'47.2%22W/@35.818676,-93.7819627,919m/data=!3m2!1e3!4b1!4m5!3m4!1s0x0:0x0!8m2!3d35.818676!4d-93.779774" TargetMode="External"/><Relationship Id="rId7" Type="http://schemas.openxmlformats.org/officeDocument/2006/relationships/hyperlink" Target="https://www.google.com/maps/place/36%C2%B007'55.0%22N+93%C2%B056'52.6%22W/@36.131947,-93.9501447,915m/data=!3m2!1e3!4b1!4m5!3m4!1s0x0:0x0!8m2!3d36.131947!4d-93.947956" TargetMode="External"/><Relationship Id="rId12" Type="http://schemas.openxmlformats.org/officeDocument/2006/relationships/hyperlink" Target="https://www.google.com/maps/place/36%C2%B007'28.0%22N+93%C2%B044'03.2%22W/@36.124453,-93.7363997,915m/data=!3m2!1e3!4b1!4m5!3m4!1s0x0:0x0!8m2!3d36.124453!4d-93.734211" TargetMode="External"/><Relationship Id="rId2" Type="http://schemas.openxmlformats.org/officeDocument/2006/relationships/hyperlink" Target="https://www.google.com/maps/place/35%C2%B051'56.6%22N+94%C2%B007'02.1%22W/@35.865723,-94.1194457,918m/data=!3m2!1e3!4b1!4m5!3m4!1s0x0:0x0!8m2!3d35.865723!4d-94.117257" TargetMode="External"/><Relationship Id="rId1" Type="http://schemas.openxmlformats.org/officeDocument/2006/relationships/hyperlink" Target="https://www.google.com/maps/place/35%C2%B049'20.1%22N+93%C2%B045'32.2%22W/@35.821995,-93.7598972,459m/data=!3m1!1e3!4m5!3m4!1s0x0:0x0!8m2!3d35.822256!4d-93.758937" TargetMode="External"/><Relationship Id="rId6" Type="http://schemas.openxmlformats.org/officeDocument/2006/relationships/hyperlink" Target="https://www.google.com/maps/place/36%C2%B002'35.4%22N+94%C2%B008'09.1%22W/@36.043179,-94.1380407,916m/data=!3m2!1e3!4b1!4m5!3m4!1s0x0:0x0!8m2!3d36.043179!4d-94.135852" TargetMode="External"/><Relationship Id="rId11" Type="http://schemas.openxmlformats.org/officeDocument/2006/relationships/hyperlink" Target="https://www.google.com/maps/place/36%C2%B006'15.9%22N+93%C2%B045'24.3%22W/@36.104418,-93.7589387,916m/data=!3m2!1e3!4b1!4m5!3m4!1s0x0:0x0!8m2!3d36.104418!4d-93.75675" TargetMode="External"/><Relationship Id="rId5" Type="http://schemas.openxmlformats.org/officeDocument/2006/relationships/hyperlink" Target="https://www.google.com/maps/place/36%C2%B001'20.8%22N+93%C2%B051'35.2%22W/@36.022453,-93.8619727,917m/data=!3m2!1e3!4b1!4m5!3m4!1s0x0:0x0!8m2!3d36.022453!4d-93.859784" TargetMode="External"/><Relationship Id="rId10" Type="http://schemas.openxmlformats.org/officeDocument/2006/relationships/hyperlink" Target="https://www.google.com/maps/place/36%C2%B014'21.6%22N+93%C2%B054'27.6%22W/@36.239342,-93.9098417,914m/data=!3m2!1e3!4b1!4m5!3m4!1s0x0:0x0!8m2!3d36.239342!4d-93.907653" TargetMode="External"/><Relationship Id="rId4" Type="http://schemas.openxmlformats.org/officeDocument/2006/relationships/hyperlink" Target="https://www.google.com/maps/place/35%C2%B059'45.0%22N+94%C2%B004'22.4%22W/@35.995825,-94.0750827,917m/data=!3m2!1e3!4b1!4m5!3m4!1s0x0:0x0!8m2!3d35.995825!4d-94.072894" TargetMode="External"/><Relationship Id="rId9" Type="http://schemas.openxmlformats.org/officeDocument/2006/relationships/hyperlink" Target="https://www.google.com/maps/place/36%C2%B011'42.5%22N+93%C2%B047'21.4%22W/@36.195153,-93.7914647,915m/data=!3m2!1e3!4b1!4m5!3m4!1s0x0:0x0!8m2!3d36.195153!4d-93.789276" TargetMode="External"/></Relationships>
</file>

<file path=xl/worksheets/_rels/sheet2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2.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0"/>
  <sheetViews>
    <sheetView workbookViewId="0">
      <selection activeCell="A5" sqref="A5"/>
    </sheetView>
  </sheetViews>
  <sheetFormatPr defaultColWidth="8.85546875" defaultRowHeight="13.15"/>
  <cols>
    <col min="1" max="1" width="221.7109375" customWidth="1"/>
  </cols>
  <sheetData>
    <row r="1" spans="1:1">
      <c r="A1" s="33" t="s">
        <v>0</v>
      </c>
    </row>
    <row r="2" spans="1:1">
      <c r="A2" s="18" t="s">
        <v>1</v>
      </c>
    </row>
    <row r="3" spans="1:1">
      <c r="A3" s="18" t="s">
        <v>2</v>
      </c>
    </row>
    <row r="5" spans="1:1">
      <c r="A5" s="87" t="s">
        <v>3</v>
      </c>
    </row>
    <row r="6" spans="1:1">
      <c r="A6" s="33" t="s">
        <v>4</v>
      </c>
    </row>
    <row r="7" spans="1:1">
      <c r="A7" s="18" t="s">
        <v>5</v>
      </c>
    </row>
    <row r="9" spans="1:1">
      <c r="A9" s="33" t="s">
        <v>6</v>
      </c>
    </row>
    <row r="10" spans="1:1">
      <c r="A10" s="18" t="s">
        <v>7</v>
      </c>
    </row>
    <row r="12" spans="1:1">
      <c r="A12" s="33" t="s">
        <v>8</v>
      </c>
    </row>
    <row r="13" spans="1:1">
      <c r="A13" s="18" t="s">
        <v>9</v>
      </c>
    </row>
    <row r="15" spans="1:1">
      <c r="A15" s="33" t="s">
        <v>10</v>
      </c>
    </row>
    <row r="16" spans="1:1">
      <c r="A16" s="18" t="s">
        <v>11</v>
      </c>
    </row>
    <row r="17" spans="1:1">
      <c r="A17" s="18" t="s">
        <v>12</v>
      </c>
    </row>
    <row r="18" spans="1:1">
      <c r="A18" s="18" t="s">
        <v>13</v>
      </c>
    </row>
    <row r="20" spans="1:1">
      <c r="A20" s="33" t="s">
        <v>14</v>
      </c>
    </row>
    <row r="21" spans="1:1">
      <c r="A21" s="18" t="s">
        <v>15</v>
      </c>
    </row>
    <row r="23" spans="1:1">
      <c r="A23" s="33" t="s">
        <v>16</v>
      </c>
    </row>
    <row r="24" spans="1:1">
      <c r="A24" s="18" t="s">
        <v>17</v>
      </c>
    </row>
    <row r="26" spans="1:1">
      <c r="A26" s="33" t="s">
        <v>18</v>
      </c>
    </row>
    <row r="27" spans="1:1">
      <c r="A27" s="18" t="s">
        <v>19</v>
      </c>
    </row>
    <row r="28" spans="1:1">
      <c r="A28" s="18" t="s">
        <v>20</v>
      </c>
    </row>
    <row r="29" spans="1:1">
      <c r="A29" s="32" t="s">
        <v>21</v>
      </c>
    </row>
    <row r="30" spans="1:1">
      <c r="A30" s="18" t="s">
        <v>22</v>
      </c>
    </row>
  </sheetData>
  <hyperlinks>
    <hyperlink ref="A29"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42"/>
  <sheetViews>
    <sheetView zoomScale="80" zoomScaleNormal="80" workbookViewId="0">
      <pane ySplit="2" topLeftCell="A27" activePane="bottomLeft" state="frozen"/>
      <selection pane="bottomLeft" activeCell="A42" sqref="A42:AG42"/>
    </sheetView>
  </sheetViews>
  <sheetFormatPr defaultColWidth="8.85546875" defaultRowHeight="14.45"/>
  <cols>
    <col min="1" max="1" width="15.42578125" style="48" customWidth="1"/>
    <col min="2" max="2" width="16.7109375" style="48" bestFit="1" customWidth="1"/>
    <col min="3" max="3" width="15.42578125" style="48" bestFit="1" customWidth="1"/>
    <col min="4" max="4" width="28.140625" style="48" customWidth="1"/>
    <col min="5" max="5" width="15.28515625" style="48" customWidth="1"/>
    <col min="6" max="6" width="11.85546875" style="48" customWidth="1"/>
    <col min="7" max="7" width="13.85546875" style="48" customWidth="1"/>
    <col min="8" max="8" width="15.28515625" style="48" customWidth="1"/>
    <col min="9" max="9" width="5.140625" style="48" bestFit="1" customWidth="1"/>
    <col min="10" max="13" width="16.28515625" style="48" customWidth="1"/>
    <col min="14" max="14" width="15.28515625" style="48" bestFit="1"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8.28515625" style="48" customWidth="1"/>
    <col min="32" max="36" width="8.85546875" style="48"/>
  </cols>
  <sheetData>
    <row r="1" spans="1:36">
      <c r="A1" s="132" t="s">
        <v>1436</v>
      </c>
      <c r="W1" s="353" t="s">
        <v>1425</v>
      </c>
      <c r="X1" s="353"/>
      <c r="Y1" s="353"/>
      <c r="Z1" s="353" t="s">
        <v>1426</v>
      </c>
      <c r="AA1" s="353"/>
      <c r="AB1" s="353"/>
    </row>
    <row r="2" spans="1:36" s="34" customFormat="1" ht="30" customHeight="1">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c r="AE2" s="145"/>
      <c r="AF2" s="145"/>
      <c r="AG2" s="145"/>
      <c r="AH2" s="145"/>
      <c r="AI2" s="145"/>
      <c r="AJ2" s="145"/>
    </row>
    <row r="3" spans="1:36" ht="15" customHeight="1">
      <c r="A3" s="258">
        <v>42226</v>
      </c>
      <c r="B3" s="259" t="s">
        <v>381</v>
      </c>
      <c r="C3" s="259">
        <v>104</v>
      </c>
      <c r="D3" s="259" t="s">
        <v>51</v>
      </c>
      <c r="E3" s="274" t="s">
        <v>382</v>
      </c>
      <c r="F3" s="259" t="s">
        <v>218</v>
      </c>
      <c r="G3" s="260">
        <v>12</v>
      </c>
      <c r="H3" s="260">
        <v>41.6</v>
      </c>
      <c r="I3" s="260">
        <v>7.1</v>
      </c>
      <c r="J3" s="260">
        <v>26.2</v>
      </c>
      <c r="K3" s="261">
        <v>0.28000000000000003</v>
      </c>
      <c r="L3" s="262">
        <v>1.4E-2</v>
      </c>
      <c r="M3" s="260">
        <v>1.9</v>
      </c>
      <c r="N3" s="260" t="s">
        <v>219</v>
      </c>
      <c r="O3" s="142"/>
      <c r="P3" s="142"/>
      <c r="W3" s="139">
        <v>6</v>
      </c>
      <c r="X3" s="144">
        <v>2</v>
      </c>
      <c r="Y3" s="144">
        <v>2</v>
      </c>
      <c r="Z3" s="144">
        <v>18</v>
      </c>
      <c r="AA3" s="144">
        <v>4</v>
      </c>
      <c r="AB3" s="144">
        <v>2</v>
      </c>
      <c r="AC3" s="144">
        <v>24</v>
      </c>
      <c r="AD3" s="48" t="s">
        <v>185</v>
      </c>
    </row>
    <row r="4" spans="1:36" ht="15" customHeight="1">
      <c r="A4" s="137">
        <v>42317.604166666664</v>
      </c>
      <c r="B4" s="138" t="s">
        <v>401</v>
      </c>
      <c r="C4" s="138">
        <v>104</v>
      </c>
      <c r="D4" s="138" t="s">
        <v>51</v>
      </c>
      <c r="E4" s="138" t="s">
        <v>382</v>
      </c>
      <c r="F4" s="138" t="s">
        <v>218</v>
      </c>
      <c r="G4" s="139">
        <v>14</v>
      </c>
      <c r="H4" s="139">
        <v>52.3</v>
      </c>
      <c r="I4" s="139">
        <v>7</v>
      </c>
      <c r="J4" s="139">
        <v>38.5</v>
      </c>
      <c r="K4" s="140">
        <v>0.71</v>
      </c>
      <c r="L4" s="141">
        <v>1.6E-2</v>
      </c>
      <c r="M4" s="139">
        <v>1.2</v>
      </c>
      <c r="N4" s="139" t="s">
        <v>219</v>
      </c>
      <c r="O4" s="142"/>
      <c r="P4" s="142"/>
    </row>
    <row r="5" spans="1:36" ht="15" customHeight="1">
      <c r="A5" s="137">
        <v>42410</v>
      </c>
      <c r="B5" s="138" t="s">
        <v>421</v>
      </c>
      <c r="C5" s="138">
        <v>104</v>
      </c>
      <c r="D5" s="138" t="s">
        <v>51</v>
      </c>
      <c r="E5" s="138" t="s">
        <v>382</v>
      </c>
      <c r="F5" s="138" t="s">
        <v>218</v>
      </c>
      <c r="G5" s="139">
        <v>8</v>
      </c>
      <c r="H5" s="139">
        <v>28.4</v>
      </c>
      <c r="I5" s="139">
        <v>7</v>
      </c>
      <c r="J5" s="139">
        <v>17.5</v>
      </c>
      <c r="K5" s="140">
        <v>0.23</v>
      </c>
      <c r="L5" s="141">
        <v>1.4E-2</v>
      </c>
      <c r="M5" s="139">
        <v>0.6</v>
      </c>
      <c r="N5" s="139" t="s">
        <v>219</v>
      </c>
      <c r="O5" s="142"/>
      <c r="P5" s="142"/>
    </row>
    <row r="6" spans="1:36" ht="15" customHeight="1">
      <c r="A6" s="137">
        <v>42599.575694444444</v>
      </c>
      <c r="B6" s="138" t="s">
        <v>461</v>
      </c>
      <c r="C6" s="138">
        <v>104</v>
      </c>
      <c r="D6" s="138" t="s">
        <v>51</v>
      </c>
      <c r="E6" s="138" t="s">
        <v>462</v>
      </c>
      <c r="F6" s="138" t="s">
        <v>218</v>
      </c>
      <c r="G6" s="139">
        <v>12</v>
      </c>
      <c r="H6" s="139">
        <v>37.200000000000003</v>
      </c>
      <c r="I6" s="139">
        <v>7</v>
      </c>
      <c r="J6" s="139">
        <v>27.5</v>
      </c>
      <c r="K6" s="140">
        <v>0.24</v>
      </c>
      <c r="L6" s="141">
        <v>2.1000000000000001E-2</v>
      </c>
      <c r="M6" s="139">
        <v>2.2999999999999998</v>
      </c>
      <c r="N6" s="139" t="s">
        <v>219</v>
      </c>
      <c r="O6" s="142"/>
      <c r="P6" s="142"/>
      <c r="W6" s="144">
        <v>3</v>
      </c>
      <c r="X6" s="144">
        <v>1</v>
      </c>
      <c r="Y6" s="144">
        <v>0</v>
      </c>
      <c r="Z6" s="144">
        <v>9</v>
      </c>
      <c r="AA6" s="144">
        <v>2</v>
      </c>
      <c r="AB6" s="144">
        <v>0</v>
      </c>
      <c r="AC6" s="144">
        <v>11</v>
      </c>
      <c r="AD6" s="48" t="s">
        <v>183</v>
      </c>
    </row>
    <row r="7" spans="1:36" ht="15" customHeight="1">
      <c r="A7" s="137">
        <v>42681.458333333336</v>
      </c>
      <c r="B7" s="138" t="s">
        <v>472</v>
      </c>
      <c r="C7" s="138">
        <v>104</v>
      </c>
      <c r="D7" s="138" t="s">
        <v>51</v>
      </c>
      <c r="E7" s="138" t="s">
        <v>462</v>
      </c>
      <c r="F7" s="138" t="s">
        <v>218</v>
      </c>
      <c r="G7" s="139">
        <v>16</v>
      </c>
      <c r="H7" s="139">
        <v>52.8</v>
      </c>
      <c r="I7" s="139">
        <v>6.8</v>
      </c>
      <c r="J7" s="139">
        <v>35</v>
      </c>
      <c r="K7" s="140">
        <v>0.26</v>
      </c>
      <c r="L7" s="141">
        <v>7.0000000000000001E-3</v>
      </c>
      <c r="M7" s="139">
        <v>0.7</v>
      </c>
      <c r="N7" s="139" t="s">
        <v>219</v>
      </c>
      <c r="O7" s="142"/>
      <c r="P7" s="142"/>
    </row>
    <row r="8" spans="1:36" ht="15" customHeight="1">
      <c r="A8" s="137">
        <v>42774</v>
      </c>
      <c r="B8" s="138" t="s">
        <v>495</v>
      </c>
      <c r="C8" s="138">
        <v>104</v>
      </c>
      <c r="D8" s="138" t="s">
        <v>51</v>
      </c>
      <c r="E8" s="138" t="s">
        <v>496</v>
      </c>
      <c r="F8" s="138" t="s">
        <v>218</v>
      </c>
      <c r="G8" s="139">
        <v>10</v>
      </c>
      <c r="H8" s="139">
        <v>35.299999999999997</v>
      </c>
      <c r="I8" s="139">
        <v>7.3</v>
      </c>
      <c r="J8" s="139">
        <v>35.6</v>
      </c>
      <c r="K8" s="140">
        <v>0.54</v>
      </c>
      <c r="L8" s="141">
        <v>5.2999999999999999E-2</v>
      </c>
      <c r="M8" s="139">
        <v>0.7</v>
      </c>
      <c r="N8" s="139" t="s">
        <v>219</v>
      </c>
      <c r="O8" s="142"/>
      <c r="P8" s="142"/>
    </row>
    <row r="9" spans="1:36" ht="15" customHeight="1">
      <c r="A9" s="137">
        <v>42863</v>
      </c>
      <c r="B9" s="138" t="s">
        <v>508</v>
      </c>
      <c r="C9" s="138">
        <v>104</v>
      </c>
      <c r="D9" s="138" t="s">
        <v>51</v>
      </c>
      <c r="E9" s="138" t="s">
        <v>496</v>
      </c>
      <c r="F9" s="138" t="s">
        <v>218</v>
      </c>
      <c r="G9" s="139">
        <v>8</v>
      </c>
      <c r="H9" s="139">
        <v>31.2</v>
      </c>
      <c r="I9" s="139">
        <v>6.5</v>
      </c>
      <c r="J9" s="139">
        <v>0</v>
      </c>
      <c r="K9" s="140">
        <v>0.12</v>
      </c>
      <c r="L9" s="141">
        <v>1.7999999999999999E-2</v>
      </c>
      <c r="M9" s="139">
        <v>2.1</v>
      </c>
      <c r="N9" s="139" t="s">
        <v>219</v>
      </c>
      <c r="O9" s="142"/>
      <c r="P9" s="142"/>
      <c r="W9" s="144">
        <v>2</v>
      </c>
      <c r="X9" s="144">
        <v>1</v>
      </c>
      <c r="Y9" s="144">
        <v>0</v>
      </c>
      <c r="Z9" s="144">
        <v>6</v>
      </c>
      <c r="AA9" s="144">
        <v>2</v>
      </c>
      <c r="AB9" s="144">
        <v>0</v>
      </c>
      <c r="AC9" s="144">
        <v>8</v>
      </c>
      <c r="AD9" s="48" t="s">
        <v>182</v>
      </c>
    </row>
    <row r="10" spans="1:36" ht="15" customHeight="1">
      <c r="A10" s="137">
        <v>42956.614583333336</v>
      </c>
      <c r="B10" s="138" t="s">
        <v>531</v>
      </c>
      <c r="C10" s="138">
        <v>104</v>
      </c>
      <c r="D10" s="138" t="s">
        <v>51</v>
      </c>
      <c r="E10" s="138" t="s">
        <v>532</v>
      </c>
      <c r="F10" s="138" t="s">
        <v>218</v>
      </c>
      <c r="G10" s="139">
        <v>10</v>
      </c>
      <c r="H10" s="139">
        <v>42</v>
      </c>
      <c r="I10" s="139">
        <v>7.4</v>
      </c>
      <c r="J10" s="139">
        <v>55.6</v>
      </c>
      <c r="K10" s="140">
        <v>0.28000000000000003</v>
      </c>
      <c r="L10" s="141">
        <v>1.4E-2</v>
      </c>
      <c r="M10" s="139">
        <v>0.7</v>
      </c>
      <c r="N10" s="139" t="s">
        <v>219</v>
      </c>
      <c r="O10" s="142"/>
      <c r="P10" s="142"/>
      <c r="W10" s="144">
        <v>5</v>
      </c>
      <c r="X10" s="144">
        <v>1</v>
      </c>
      <c r="Y10" s="144">
        <v>0</v>
      </c>
      <c r="Z10" s="144">
        <v>15</v>
      </c>
      <c r="AA10" s="144">
        <v>2</v>
      </c>
      <c r="AB10" s="144">
        <v>0</v>
      </c>
      <c r="AC10" s="144">
        <v>17</v>
      </c>
      <c r="AD10" s="48" t="s">
        <v>184</v>
      </c>
    </row>
    <row r="11" spans="1:36" ht="15" customHeight="1">
      <c r="A11" s="137">
        <v>43045</v>
      </c>
      <c r="B11" s="138" t="s">
        <v>559</v>
      </c>
      <c r="C11" s="138">
        <v>104</v>
      </c>
      <c r="D11" s="138" t="s">
        <v>51</v>
      </c>
      <c r="E11" s="138" t="s">
        <v>462</v>
      </c>
      <c r="F11" s="138" t="s">
        <v>218</v>
      </c>
      <c r="G11" s="139">
        <v>14</v>
      </c>
      <c r="H11" s="139">
        <v>41.7</v>
      </c>
      <c r="I11" s="139">
        <v>7.2</v>
      </c>
      <c r="J11" s="139">
        <v>37.799999999999997</v>
      </c>
      <c r="K11" s="140">
        <v>0.24</v>
      </c>
      <c r="L11" s="141">
        <v>0.01</v>
      </c>
      <c r="M11" s="139">
        <v>0.3</v>
      </c>
      <c r="N11" s="139" t="s">
        <v>219</v>
      </c>
      <c r="O11" s="142"/>
      <c r="P11" s="142"/>
    </row>
    <row r="12" spans="1:36" ht="15" customHeight="1">
      <c r="A12" s="137">
        <v>43144.645833333336</v>
      </c>
      <c r="B12" s="138" t="s">
        <v>597</v>
      </c>
      <c r="C12" s="138">
        <v>104</v>
      </c>
      <c r="D12" s="138" t="s">
        <v>51</v>
      </c>
      <c r="E12" s="138" t="s">
        <v>598</v>
      </c>
      <c r="F12" s="138" t="s">
        <v>218</v>
      </c>
      <c r="G12" s="139">
        <v>8</v>
      </c>
      <c r="H12" s="139">
        <v>29.2</v>
      </c>
      <c r="I12" s="139">
        <v>6.7</v>
      </c>
      <c r="J12" s="139">
        <v>22.2</v>
      </c>
      <c r="K12" s="140">
        <v>0.3</v>
      </c>
      <c r="L12" s="141">
        <v>4.0000000000000001E-3</v>
      </c>
      <c r="M12" s="139">
        <v>2.1</v>
      </c>
      <c r="N12" s="139" t="s">
        <v>219</v>
      </c>
      <c r="O12" s="142"/>
      <c r="P12" s="142"/>
    </row>
    <row r="13" spans="1:36" ht="15" customHeight="1">
      <c r="A13" s="137">
        <v>43227</v>
      </c>
      <c r="B13" s="138" t="s">
        <v>618</v>
      </c>
      <c r="C13" s="138">
        <v>104</v>
      </c>
      <c r="D13" s="138" t="s">
        <v>51</v>
      </c>
      <c r="E13" s="138" t="s">
        <v>619</v>
      </c>
      <c r="F13" s="138" t="s">
        <v>218</v>
      </c>
      <c r="G13" s="139">
        <v>7</v>
      </c>
      <c r="H13" s="139">
        <v>26.9</v>
      </c>
      <c r="I13" s="139">
        <v>6.7</v>
      </c>
      <c r="J13" s="139">
        <v>40.200000000000003</v>
      </c>
      <c r="K13" s="140">
        <v>0.23</v>
      </c>
      <c r="L13" s="141">
        <v>1.4999999999999999E-2</v>
      </c>
      <c r="M13" s="139">
        <v>1.7</v>
      </c>
      <c r="N13" s="139" t="s">
        <v>219</v>
      </c>
      <c r="O13" s="142"/>
      <c r="P13" s="142"/>
      <c r="W13" s="144">
        <v>2</v>
      </c>
      <c r="X13" s="144">
        <v>1</v>
      </c>
      <c r="Y13" s="144">
        <v>0</v>
      </c>
      <c r="Z13" s="144">
        <v>6</v>
      </c>
      <c r="AA13" s="144">
        <v>2</v>
      </c>
      <c r="AB13" s="144">
        <v>0</v>
      </c>
      <c r="AC13" s="144">
        <v>8</v>
      </c>
      <c r="AD13" s="48" t="s">
        <v>182</v>
      </c>
    </row>
    <row r="14" spans="1:36" ht="15" customHeight="1">
      <c r="A14" s="137">
        <v>43318</v>
      </c>
      <c r="B14" s="138" t="s">
        <v>654</v>
      </c>
      <c r="C14" s="138">
        <v>104</v>
      </c>
      <c r="D14" s="138" t="s">
        <v>51</v>
      </c>
      <c r="E14" s="138" t="s">
        <v>655</v>
      </c>
      <c r="F14" s="138" t="s">
        <v>218</v>
      </c>
      <c r="G14" s="139">
        <v>18</v>
      </c>
      <c r="H14" s="139">
        <v>53.4</v>
      </c>
      <c r="I14" s="139">
        <v>7.1</v>
      </c>
      <c r="J14" s="139">
        <v>154.69999999999999</v>
      </c>
      <c r="K14" s="140">
        <v>0.48</v>
      </c>
      <c r="L14" s="141">
        <v>0</v>
      </c>
      <c r="M14" s="139">
        <v>1.8</v>
      </c>
      <c r="N14" s="139" t="s">
        <v>219</v>
      </c>
      <c r="O14" s="142"/>
      <c r="P14" s="142"/>
      <c r="W14" s="215">
        <v>2</v>
      </c>
      <c r="X14" s="142">
        <v>3</v>
      </c>
      <c r="Y14" s="142">
        <v>1</v>
      </c>
      <c r="Z14" s="142">
        <v>6</v>
      </c>
      <c r="AA14" s="142">
        <v>6</v>
      </c>
      <c r="AB14" s="142">
        <v>1</v>
      </c>
      <c r="AC14" s="142">
        <v>13</v>
      </c>
      <c r="AD14" s="48" t="s">
        <v>183</v>
      </c>
    </row>
    <row r="15" spans="1:36" ht="15" customHeight="1">
      <c r="A15" s="137">
        <v>43418</v>
      </c>
      <c r="B15" s="138" t="s">
        <v>686</v>
      </c>
      <c r="C15" s="138">
        <v>104</v>
      </c>
      <c r="D15" s="138" t="s">
        <v>51</v>
      </c>
      <c r="E15" s="138" t="s">
        <v>382</v>
      </c>
      <c r="F15" s="138" t="s">
        <v>218</v>
      </c>
      <c r="G15" s="139">
        <v>8</v>
      </c>
      <c r="H15" s="139">
        <v>26.9</v>
      </c>
      <c r="I15" s="139">
        <v>6.8</v>
      </c>
      <c r="J15" s="139">
        <v>34.4</v>
      </c>
      <c r="K15" s="140">
        <v>0.33</v>
      </c>
      <c r="L15" s="141">
        <v>4.0000000000000001E-3</v>
      </c>
      <c r="M15" s="139">
        <v>1.8</v>
      </c>
      <c r="N15" s="139" t="s">
        <v>219</v>
      </c>
      <c r="O15" s="142"/>
      <c r="P15" s="142"/>
    </row>
    <row r="16" spans="1:36" ht="15" customHeight="1">
      <c r="A16" s="137">
        <v>43514</v>
      </c>
      <c r="B16" s="138" t="s">
        <v>714</v>
      </c>
      <c r="C16" s="138">
        <v>104</v>
      </c>
      <c r="D16" s="138" t="s">
        <v>51</v>
      </c>
      <c r="E16" s="138" t="s">
        <v>598</v>
      </c>
      <c r="F16" s="138" t="s">
        <v>218</v>
      </c>
      <c r="G16" s="139">
        <v>6</v>
      </c>
      <c r="H16" s="139">
        <v>27.8</v>
      </c>
      <c r="I16" s="139">
        <v>6.1</v>
      </c>
      <c r="J16" s="139">
        <v>27.1</v>
      </c>
      <c r="K16" s="140">
        <v>0.32</v>
      </c>
      <c r="L16" s="141">
        <v>1.4E-2</v>
      </c>
      <c r="M16" s="139">
        <v>1.7</v>
      </c>
      <c r="N16" s="139" t="s">
        <v>219</v>
      </c>
      <c r="O16" s="142"/>
      <c r="P16" s="142"/>
    </row>
    <row r="17" spans="1:36" ht="15" customHeight="1">
      <c r="A17" s="137">
        <v>43620</v>
      </c>
      <c r="B17" s="138" t="s">
        <v>738</v>
      </c>
      <c r="C17" s="138">
        <v>104</v>
      </c>
      <c r="D17" s="138" t="s">
        <v>51</v>
      </c>
      <c r="E17" s="138" t="s">
        <v>462</v>
      </c>
      <c r="F17" s="138" t="s">
        <v>218</v>
      </c>
      <c r="G17" s="139">
        <v>10</v>
      </c>
      <c r="H17" s="139">
        <v>32.299999999999997</v>
      </c>
      <c r="I17" s="139">
        <v>6.5</v>
      </c>
      <c r="J17" s="139">
        <v>32.200000000000003</v>
      </c>
      <c r="K17" s="140">
        <v>0.24</v>
      </c>
      <c r="L17" s="141">
        <v>2.4E-2</v>
      </c>
      <c r="M17" s="139">
        <v>3.1</v>
      </c>
      <c r="N17" s="139" t="s">
        <v>219</v>
      </c>
      <c r="O17" s="142"/>
      <c r="P17" s="142"/>
      <c r="W17" s="144">
        <v>2</v>
      </c>
      <c r="X17" s="144">
        <v>1</v>
      </c>
      <c r="Y17" s="144">
        <v>1</v>
      </c>
      <c r="Z17" s="144">
        <v>6</v>
      </c>
      <c r="AA17" s="144">
        <v>2</v>
      </c>
      <c r="AB17" s="144">
        <v>1</v>
      </c>
      <c r="AC17" s="144">
        <v>9</v>
      </c>
      <c r="AD17" s="48" t="s">
        <v>182</v>
      </c>
    </row>
    <row r="18" spans="1:36" ht="15" customHeight="1">
      <c r="A18" s="137">
        <v>43688</v>
      </c>
      <c r="B18" s="138" t="s">
        <v>753</v>
      </c>
      <c r="C18" s="138">
        <v>104</v>
      </c>
      <c r="D18" s="138" t="s">
        <v>51</v>
      </c>
      <c r="E18" s="138" t="s">
        <v>619</v>
      </c>
      <c r="F18" s="138" t="s">
        <v>218</v>
      </c>
      <c r="G18" s="139">
        <v>10</v>
      </c>
      <c r="H18" s="139">
        <v>36.9</v>
      </c>
      <c r="I18" s="139">
        <v>6.2</v>
      </c>
      <c r="J18" s="139">
        <v>39.6</v>
      </c>
      <c r="K18" s="140">
        <v>0.37</v>
      </c>
      <c r="L18" s="141">
        <v>2.3E-2</v>
      </c>
      <c r="M18" s="139">
        <v>2.7</v>
      </c>
      <c r="N18" s="139" t="s">
        <v>219</v>
      </c>
      <c r="O18" s="142"/>
      <c r="P18" s="142"/>
      <c r="W18" s="215">
        <v>4</v>
      </c>
      <c r="X18" s="142">
        <v>1</v>
      </c>
      <c r="Y18" s="142">
        <v>2</v>
      </c>
      <c r="Z18" s="142">
        <v>12</v>
      </c>
      <c r="AA18" s="142">
        <v>2</v>
      </c>
      <c r="AB18" s="142">
        <v>2</v>
      </c>
      <c r="AC18" s="142">
        <v>16</v>
      </c>
      <c r="AD18" s="48" t="s">
        <v>183</v>
      </c>
    </row>
    <row r="19" spans="1:36" ht="15" customHeight="1">
      <c r="A19" s="137">
        <v>43779</v>
      </c>
      <c r="B19" s="138" t="s">
        <v>788</v>
      </c>
      <c r="C19" s="138">
        <v>104</v>
      </c>
      <c r="D19" s="138" t="s">
        <v>51</v>
      </c>
      <c r="E19" s="138" t="s">
        <v>619</v>
      </c>
      <c r="F19" s="138" t="s">
        <v>218</v>
      </c>
      <c r="G19" s="139">
        <v>6</v>
      </c>
      <c r="H19" s="139">
        <v>26</v>
      </c>
      <c r="I19" s="139">
        <v>5.8</v>
      </c>
      <c r="J19" s="139">
        <v>30.7</v>
      </c>
      <c r="K19" s="140">
        <v>0.36</v>
      </c>
      <c r="L19" s="141">
        <v>7.0000000000000001E-3</v>
      </c>
      <c r="M19" s="139">
        <v>1.8</v>
      </c>
      <c r="N19" s="139" t="s">
        <v>219</v>
      </c>
      <c r="O19" s="142"/>
      <c r="P19" s="142"/>
    </row>
    <row r="20" spans="1:36" ht="15" customHeight="1">
      <c r="A20" s="137">
        <v>43863</v>
      </c>
      <c r="B20" s="138" t="s">
        <v>796</v>
      </c>
      <c r="C20" s="138">
        <v>104</v>
      </c>
      <c r="D20" s="138" t="s">
        <v>51</v>
      </c>
      <c r="E20" s="138" t="s">
        <v>619</v>
      </c>
      <c r="F20" s="138" t="s">
        <v>218</v>
      </c>
      <c r="G20" s="139">
        <v>6</v>
      </c>
      <c r="H20" s="139">
        <v>24.2</v>
      </c>
      <c r="I20" s="139">
        <v>6.1</v>
      </c>
      <c r="J20" s="139">
        <v>24.4</v>
      </c>
      <c r="K20" s="140">
        <v>0.42</v>
      </c>
      <c r="L20" s="141">
        <v>1.2999999999999999E-2</v>
      </c>
      <c r="M20" s="139">
        <v>1.1000000000000001</v>
      </c>
      <c r="N20" s="139" t="s">
        <v>219</v>
      </c>
      <c r="O20" s="142"/>
      <c r="P20" s="142"/>
    </row>
    <row r="21" spans="1:36" ht="15" customHeight="1">
      <c r="A21" s="137">
        <v>43958</v>
      </c>
      <c r="B21" s="138" t="s">
        <v>825</v>
      </c>
      <c r="C21" s="138">
        <v>104</v>
      </c>
      <c r="D21" s="138" t="s">
        <v>51</v>
      </c>
      <c r="E21" s="138" t="s">
        <v>496</v>
      </c>
      <c r="F21" s="138" t="s">
        <v>218</v>
      </c>
      <c r="G21" s="139">
        <v>6</v>
      </c>
      <c r="H21" s="139">
        <v>24.7</v>
      </c>
      <c r="I21" s="139">
        <v>6</v>
      </c>
      <c r="J21" s="139">
        <v>21.6</v>
      </c>
      <c r="K21" s="140">
        <v>0.22</v>
      </c>
      <c r="L21" s="141">
        <v>5.0000000000000001E-3</v>
      </c>
      <c r="M21" s="139">
        <v>1.8</v>
      </c>
      <c r="N21" s="139" t="s">
        <v>219</v>
      </c>
      <c r="O21" s="142"/>
      <c r="P21" s="142"/>
    </row>
    <row r="22" spans="1:36" ht="15" customHeight="1">
      <c r="A22" s="137">
        <v>44150</v>
      </c>
      <c r="B22" s="138" t="s">
        <v>831</v>
      </c>
      <c r="C22" s="138">
        <v>104</v>
      </c>
      <c r="D22" s="138" t="s">
        <v>51</v>
      </c>
      <c r="E22" s="138" t="s">
        <v>832</v>
      </c>
      <c r="F22" s="138" t="s">
        <v>218</v>
      </c>
      <c r="G22" s="139">
        <v>10</v>
      </c>
      <c r="H22" s="139">
        <v>32.1</v>
      </c>
      <c r="I22" s="139">
        <v>6.4</v>
      </c>
      <c r="J22" s="139">
        <v>8</v>
      </c>
      <c r="K22" s="140">
        <v>0.26</v>
      </c>
      <c r="L22" s="141">
        <v>5.0000000000000001E-3</v>
      </c>
      <c r="M22" s="139">
        <v>1</v>
      </c>
      <c r="N22" s="139">
        <v>5.5</v>
      </c>
      <c r="O22" s="142"/>
      <c r="P22" s="142"/>
    </row>
    <row r="23" spans="1:36" ht="15" customHeight="1">
      <c r="A23" s="137">
        <v>44259</v>
      </c>
      <c r="B23" s="138" t="s">
        <v>1437</v>
      </c>
      <c r="C23" s="138">
        <v>104</v>
      </c>
      <c r="D23" s="138" t="s">
        <v>51</v>
      </c>
      <c r="E23" s="138" t="s">
        <v>1438</v>
      </c>
      <c r="F23" s="138" t="s">
        <v>1439</v>
      </c>
      <c r="G23" s="138">
        <v>6</v>
      </c>
      <c r="H23" s="138">
        <v>25.3</v>
      </c>
      <c r="I23" s="138">
        <v>5.8</v>
      </c>
      <c r="J23" s="138" t="s">
        <v>219</v>
      </c>
      <c r="K23" s="138" t="s">
        <v>219</v>
      </c>
      <c r="L23" s="138" t="s">
        <v>219</v>
      </c>
      <c r="M23" s="138">
        <v>2.2000000000000002</v>
      </c>
      <c r="N23" s="138">
        <v>8.6</v>
      </c>
      <c r="O23" s="145"/>
      <c r="P23" s="145"/>
    </row>
    <row r="24" spans="1:36" ht="15" customHeight="1">
      <c r="A24" s="137">
        <v>44332</v>
      </c>
      <c r="B24" s="138" t="s">
        <v>881</v>
      </c>
      <c r="C24" s="138">
        <v>104</v>
      </c>
      <c r="D24" s="138" t="s">
        <v>51</v>
      </c>
      <c r="E24" s="138" t="s">
        <v>619</v>
      </c>
      <c r="F24" s="138" t="s">
        <v>218</v>
      </c>
      <c r="G24" s="138">
        <v>8</v>
      </c>
      <c r="H24" s="138">
        <v>24.1</v>
      </c>
      <c r="I24" s="138">
        <v>6.5</v>
      </c>
      <c r="J24" s="138">
        <v>20</v>
      </c>
      <c r="K24" s="138">
        <v>0.26</v>
      </c>
      <c r="L24" s="138">
        <v>1.7000000000000001E-2</v>
      </c>
      <c r="M24" s="138">
        <v>0</v>
      </c>
      <c r="N24" s="138">
        <v>8.3000000000000007</v>
      </c>
      <c r="O24" s="145"/>
      <c r="P24" s="145"/>
    </row>
    <row r="25" spans="1:36" s="31" customFormat="1">
      <c r="A25" s="137">
        <v>44416</v>
      </c>
      <c r="B25" s="138" t="s">
        <v>890</v>
      </c>
      <c r="C25" s="138">
        <v>104</v>
      </c>
      <c r="D25" s="138" t="str">
        <f>VLOOKUP(C25,site.locations!$A$2:$I$27,2)</f>
        <v>White River Near St. Paul</v>
      </c>
      <c r="E25" s="138" t="s">
        <v>891</v>
      </c>
      <c r="F25" s="138" t="s">
        <v>218</v>
      </c>
      <c r="G25" s="138">
        <v>16</v>
      </c>
      <c r="H25" s="138">
        <v>41.6</v>
      </c>
      <c r="I25" s="138">
        <v>6.6</v>
      </c>
      <c r="J25" s="138">
        <v>27.3</v>
      </c>
      <c r="K25" s="138">
        <v>0.42</v>
      </c>
      <c r="L25" s="138">
        <v>1E-3</v>
      </c>
      <c r="M25" s="138">
        <v>0.8</v>
      </c>
      <c r="N25" s="138">
        <v>3</v>
      </c>
      <c r="O25" s="145"/>
      <c r="P25" s="145"/>
      <c r="Q25" s="50">
        <v>0.48402777777777778</v>
      </c>
      <c r="R25" s="48">
        <v>78</v>
      </c>
      <c r="S25" s="48">
        <v>84</v>
      </c>
      <c r="T25" s="67">
        <f>CONVERT(R25,"F","C")</f>
        <v>25.555555555555554</v>
      </c>
      <c r="U25" s="67">
        <f>CONVERT(S25,"F","C")</f>
        <v>28.888888888888889</v>
      </c>
      <c r="V25" s="67"/>
      <c r="W25" s="48">
        <v>3</v>
      </c>
      <c r="X25" s="48">
        <v>0</v>
      </c>
      <c r="Y25" s="48">
        <v>1</v>
      </c>
      <c r="Z25" s="48">
        <v>9</v>
      </c>
      <c r="AA25" s="48">
        <v>0</v>
      </c>
      <c r="AB25" s="48">
        <v>1</v>
      </c>
      <c r="AC25" s="48">
        <v>10</v>
      </c>
      <c r="AD25" s="48" t="s">
        <v>182</v>
      </c>
      <c r="AE25" s="48"/>
      <c r="AF25" s="48"/>
      <c r="AG25" s="48"/>
      <c r="AH25" s="48"/>
      <c r="AI25" s="48"/>
      <c r="AJ25" s="48"/>
    </row>
    <row r="26" spans="1:36" ht="15" customHeight="1">
      <c r="A26" s="137">
        <v>44514</v>
      </c>
      <c r="B26" s="138" t="s">
        <v>927</v>
      </c>
      <c r="C26" s="138">
        <v>104</v>
      </c>
      <c r="D26" s="138" t="s">
        <v>51</v>
      </c>
      <c r="E26" s="138" t="s">
        <v>619</v>
      </c>
      <c r="F26" s="138" t="s">
        <v>218</v>
      </c>
      <c r="G26" s="138">
        <v>20</v>
      </c>
      <c r="H26" s="138">
        <v>30.3</v>
      </c>
      <c r="I26" s="138">
        <v>6.8</v>
      </c>
      <c r="J26" s="138">
        <v>27.7</v>
      </c>
      <c r="K26" s="138">
        <v>0.34</v>
      </c>
      <c r="L26" s="141">
        <v>5.0000000000000001E-3</v>
      </c>
      <c r="M26" s="138">
        <v>3.3</v>
      </c>
      <c r="N26" s="138">
        <v>11.2</v>
      </c>
      <c r="O26" s="145"/>
      <c r="P26" s="145"/>
      <c r="Q26" s="50">
        <v>0.56944444444444442</v>
      </c>
      <c r="R26" s="48">
        <v>50</v>
      </c>
      <c r="S26" s="48">
        <v>62</v>
      </c>
      <c r="T26" s="67">
        <f>CONVERT(R26,"F","C")</f>
        <v>10</v>
      </c>
      <c r="U26" s="67">
        <f>CONVERT(S26,"F","C")</f>
        <v>16.666666666666668</v>
      </c>
      <c r="V26" s="67"/>
    </row>
    <row r="27" spans="1:36" s="31" customFormat="1" ht="28.9">
      <c r="A27" s="61">
        <v>44612</v>
      </c>
      <c r="B27" s="41" t="s">
        <v>957</v>
      </c>
      <c r="C27" s="48">
        <v>104</v>
      </c>
      <c r="D27" s="48" t="s">
        <v>51</v>
      </c>
      <c r="E27" s="41" t="s">
        <v>958</v>
      </c>
      <c r="F27" s="41" t="s">
        <v>218</v>
      </c>
      <c r="G27" s="41">
        <v>6</v>
      </c>
      <c r="H27" s="42">
        <v>26.5</v>
      </c>
      <c r="I27" s="42">
        <v>6.6</v>
      </c>
      <c r="J27" s="42">
        <v>38</v>
      </c>
      <c r="K27" s="43">
        <v>0.17</v>
      </c>
      <c r="L27" s="44">
        <v>2.5000000000000001E-2</v>
      </c>
      <c r="M27" s="42">
        <v>1.2</v>
      </c>
      <c r="N27" s="42">
        <v>8.5</v>
      </c>
      <c r="O27" s="47">
        <v>12.67</v>
      </c>
      <c r="P27" s="47">
        <v>108.8</v>
      </c>
      <c r="Q27" s="50">
        <v>0.59930555555555554</v>
      </c>
      <c r="R27" s="48">
        <v>47</v>
      </c>
      <c r="S27" s="48">
        <v>64</v>
      </c>
      <c r="T27" s="67">
        <f t="shared" ref="T27:U27" si="0">CONVERT(R27,"F","C")</f>
        <v>8.3333333333333339</v>
      </c>
      <c r="U27" s="67">
        <f t="shared" si="0"/>
        <v>17.777777777777779</v>
      </c>
      <c r="V27" s="48">
        <v>9.1999999999999993</v>
      </c>
      <c r="W27" s="48"/>
      <c r="X27" s="48"/>
      <c r="Y27" s="48"/>
      <c r="Z27" s="48"/>
      <c r="AA27" s="48"/>
      <c r="AB27" s="48"/>
      <c r="AC27" s="48"/>
      <c r="AD27" s="48"/>
      <c r="AE27" s="48"/>
      <c r="AF27" s="48"/>
      <c r="AG27" s="48"/>
      <c r="AH27" s="48"/>
      <c r="AI27" s="48"/>
      <c r="AJ27" s="48"/>
    </row>
    <row r="28" spans="1:36" s="31" customFormat="1" ht="28.9">
      <c r="A28" s="61">
        <v>44717</v>
      </c>
      <c r="B28" s="41" t="s">
        <v>976</v>
      </c>
      <c r="C28" s="48">
        <v>104</v>
      </c>
      <c r="D28" s="48" t="s">
        <v>51</v>
      </c>
      <c r="E28" s="41" t="s">
        <v>977</v>
      </c>
      <c r="F28" s="41" t="s">
        <v>218</v>
      </c>
      <c r="G28" s="42">
        <v>8</v>
      </c>
      <c r="H28" s="42">
        <v>30.1</v>
      </c>
      <c r="I28" s="41">
        <v>6.2</v>
      </c>
      <c r="J28" s="42">
        <v>21.9</v>
      </c>
      <c r="K28" s="41">
        <v>0.56999999999999995</v>
      </c>
      <c r="L28" s="41">
        <v>4.5999999999999999E-2</v>
      </c>
      <c r="M28" s="42">
        <v>3.7</v>
      </c>
      <c r="N28" s="42">
        <v>6.5</v>
      </c>
      <c r="O28" s="47">
        <v>9.5500000000000007</v>
      </c>
      <c r="P28" s="47">
        <v>102.5</v>
      </c>
      <c r="Q28" s="50">
        <v>0.39097222222222222</v>
      </c>
      <c r="R28" s="48"/>
      <c r="S28" s="48"/>
      <c r="T28" s="67"/>
      <c r="U28" s="67"/>
      <c r="V28" s="48">
        <v>18.8</v>
      </c>
      <c r="W28" s="48">
        <v>1</v>
      </c>
      <c r="X28" s="48">
        <v>3</v>
      </c>
      <c r="Y28" s="48">
        <v>4</v>
      </c>
      <c r="Z28" s="48">
        <f>W28*index!$B$2</f>
        <v>3</v>
      </c>
      <c r="AA28" s="48">
        <f>X28*index!$B$3</f>
        <v>6</v>
      </c>
      <c r="AB28" s="48">
        <f>Y28*index!$B$4</f>
        <v>4</v>
      </c>
      <c r="AC28" s="48">
        <f t="shared" ref="AC28" si="1">SUM(Z28:AB28)</f>
        <v>13</v>
      </c>
      <c r="AD28" s="48" t="str">
        <f>VLOOKUP(AC28,index!$A$6:$B$55,2,FALSE)</f>
        <v>Fair</v>
      </c>
      <c r="AE28" s="48"/>
      <c r="AF28" s="48"/>
      <c r="AG28" s="48"/>
      <c r="AH28" s="48"/>
      <c r="AI28" s="48"/>
      <c r="AJ28" s="48"/>
    </row>
    <row r="29" spans="1:36" s="98" customFormat="1" ht="15.6">
      <c r="A29" s="61">
        <v>44787</v>
      </c>
      <c r="B29" s="41" t="s">
        <v>995</v>
      </c>
      <c r="C29" s="275">
        <v>104</v>
      </c>
      <c r="D29" s="275" t="s">
        <v>51</v>
      </c>
      <c r="E29" s="41" t="s">
        <v>996</v>
      </c>
      <c r="F29" s="41" t="s">
        <v>218</v>
      </c>
      <c r="G29" s="268">
        <v>18</v>
      </c>
      <c r="H29" s="42">
        <v>50.4</v>
      </c>
      <c r="I29" s="42">
        <v>6.7</v>
      </c>
      <c r="J29" s="42">
        <v>47.7</v>
      </c>
      <c r="K29" s="43">
        <v>0.36</v>
      </c>
      <c r="L29" s="44">
        <v>0</v>
      </c>
      <c r="M29" s="42">
        <v>0.1</v>
      </c>
      <c r="N29" s="42">
        <v>2</v>
      </c>
      <c r="O29" s="212">
        <v>11</v>
      </c>
      <c r="P29" s="67">
        <v>110.5</v>
      </c>
      <c r="Q29" s="50">
        <v>0.65625</v>
      </c>
      <c r="R29" s="48">
        <v>58</v>
      </c>
      <c r="S29" s="48">
        <v>66</v>
      </c>
      <c r="T29" s="48" t="s">
        <v>836</v>
      </c>
      <c r="U29" s="48"/>
      <c r="V29" s="48">
        <v>14.9</v>
      </c>
      <c r="W29" s="48"/>
      <c r="X29" s="48"/>
      <c r="Y29" s="48"/>
      <c r="Z29" s="48"/>
      <c r="AA29" s="48"/>
      <c r="AB29" s="48"/>
      <c r="AC29" s="48"/>
      <c r="AD29" s="48"/>
      <c r="AE29" s="48"/>
      <c r="AF29" s="48"/>
      <c r="AG29" s="48"/>
      <c r="AH29" s="48"/>
      <c r="AI29" s="48"/>
      <c r="AJ29" s="48"/>
    </row>
    <row r="30" spans="1:36" s="98" customFormat="1" ht="15.6">
      <c r="A30" s="61">
        <v>44885</v>
      </c>
      <c r="B30" s="41" t="s">
        <v>1027</v>
      </c>
      <c r="C30" s="275">
        <v>104</v>
      </c>
      <c r="D30" s="275" t="s">
        <v>51</v>
      </c>
      <c r="E30" s="41" t="s">
        <v>496</v>
      </c>
      <c r="F30" s="41" t="s">
        <v>218</v>
      </c>
      <c r="G30" s="41">
        <v>8</v>
      </c>
      <c r="H30" s="41">
        <v>38.6</v>
      </c>
      <c r="I30" s="41">
        <v>7</v>
      </c>
      <c r="J30" s="41">
        <v>36.299999999999997</v>
      </c>
      <c r="K30" s="41">
        <v>0.96</v>
      </c>
      <c r="L30" s="41">
        <v>2.5999999999999999E-2</v>
      </c>
      <c r="M30" s="41">
        <v>0.1</v>
      </c>
      <c r="N30" s="41">
        <v>3</v>
      </c>
      <c r="O30" s="212">
        <v>10.4</v>
      </c>
      <c r="P30" s="67">
        <v>93.9</v>
      </c>
      <c r="Q30" s="50">
        <v>0.63194444444444442</v>
      </c>
      <c r="R30" s="48"/>
      <c r="S30" s="48"/>
      <c r="T30" s="48">
        <v>21</v>
      </c>
      <c r="U30" s="48">
        <v>20</v>
      </c>
      <c r="V30" s="48">
        <v>11</v>
      </c>
      <c r="W30" s="48"/>
      <c r="X30" s="48"/>
      <c r="Y30" s="48"/>
      <c r="Z30" s="48"/>
      <c r="AA30" s="48"/>
      <c r="AB30" s="48"/>
      <c r="AC30" s="48"/>
      <c r="AD30" s="48"/>
      <c r="AE30" s="48"/>
      <c r="AF30" s="48"/>
      <c r="AG30" s="48"/>
      <c r="AH30" s="48"/>
      <c r="AI30" s="48"/>
      <c r="AJ30" s="48"/>
    </row>
    <row r="31" spans="1:36" s="98" customFormat="1" ht="28.9">
      <c r="A31" s="61">
        <v>44978.681250000001</v>
      </c>
      <c r="B31" s="41" t="s">
        <v>1045</v>
      </c>
      <c r="C31" s="275">
        <v>104</v>
      </c>
      <c r="D31" s="275" t="str">
        <f>VLOOKUP(C31,site.locations!$A$3:$B$27,2,FALSE)</f>
        <v>White River Near St. Paul</v>
      </c>
      <c r="E31" s="41" t="s">
        <v>1046</v>
      </c>
      <c r="F31" s="41" t="s">
        <v>218</v>
      </c>
      <c r="G31" s="42">
        <v>6</v>
      </c>
      <c r="H31" s="42">
        <v>23.7</v>
      </c>
      <c r="I31" s="42">
        <v>6.3</v>
      </c>
      <c r="J31" s="42">
        <v>36</v>
      </c>
      <c r="K31" s="43">
        <v>0.39</v>
      </c>
      <c r="L31" s="41">
        <v>4.4999999999999998E-2</v>
      </c>
      <c r="M31" s="42">
        <v>0.7</v>
      </c>
      <c r="N31" s="42">
        <v>6.6</v>
      </c>
      <c r="O31" s="212">
        <v>10.7</v>
      </c>
      <c r="P31" s="67">
        <v>105.1</v>
      </c>
      <c r="Q31" s="50">
        <v>0.52777777777777779</v>
      </c>
      <c r="R31" s="48"/>
      <c r="S31" s="48"/>
      <c r="T31" s="48">
        <v>14.5</v>
      </c>
      <c r="U31" s="48">
        <v>19.5</v>
      </c>
      <c r="V31" s="48">
        <v>14.7</v>
      </c>
      <c r="W31" s="48"/>
      <c r="X31" s="48"/>
      <c r="Y31" s="48"/>
      <c r="Z31" s="48"/>
      <c r="AA31" s="48"/>
      <c r="AB31" s="48"/>
      <c r="AC31" s="48"/>
      <c r="AD31" s="48"/>
      <c r="AE31" s="48"/>
      <c r="AF31" s="48"/>
      <c r="AG31" s="48"/>
      <c r="AH31" s="48"/>
      <c r="AI31" s="48"/>
      <c r="AJ31" s="48"/>
    </row>
    <row r="32" spans="1:36" s="98" customFormat="1" ht="15.6">
      <c r="A32" s="276">
        <v>45077.729166666701</v>
      </c>
      <c r="B32" s="275" t="s">
        <v>1072</v>
      </c>
      <c r="C32" s="275">
        <v>104</v>
      </c>
      <c r="D32" s="275" t="str">
        <f>VLOOKUP(C32,site.locations!$A$3:$B$27,2,FALSE)</f>
        <v>White River Near St. Paul</v>
      </c>
      <c r="E32" s="275" t="s">
        <v>619</v>
      </c>
      <c r="F32" s="275" t="s">
        <v>218</v>
      </c>
      <c r="G32" s="277">
        <v>4</v>
      </c>
      <c r="H32" s="277">
        <v>26.4</v>
      </c>
      <c r="I32" s="277">
        <v>6.5</v>
      </c>
      <c r="J32" s="277">
        <v>26.7</v>
      </c>
      <c r="K32" s="278">
        <v>0.24</v>
      </c>
      <c r="L32" s="279">
        <v>0</v>
      </c>
      <c r="M32" s="277">
        <v>1.7</v>
      </c>
      <c r="N32" s="277">
        <v>6.6</v>
      </c>
      <c r="O32" s="212">
        <v>10.5</v>
      </c>
      <c r="P32" s="67">
        <v>111.3</v>
      </c>
      <c r="Q32" s="50">
        <v>0.61458333333333337</v>
      </c>
      <c r="R32" s="48"/>
      <c r="S32" s="48"/>
      <c r="T32" s="48">
        <v>17</v>
      </c>
      <c r="U32" s="48">
        <v>25</v>
      </c>
      <c r="V32" s="48">
        <v>17.8</v>
      </c>
      <c r="W32" s="48"/>
      <c r="X32" s="48"/>
      <c r="Y32" s="48"/>
      <c r="Z32" s="48"/>
      <c r="AA32" s="48"/>
      <c r="AB32" s="48"/>
      <c r="AC32" s="48"/>
      <c r="AD32" s="48"/>
      <c r="AE32" s="48"/>
      <c r="AF32" s="48"/>
      <c r="AG32" s="48"/>
      <c r="AH32" s="48"/>
      <c r="AI32" s="48"/>
      <c r="AJ32" s="48"/>
    </row>
    <row r="33" spans="1:36" s="98" customFormat="1" ht="15.6">
      <c r="A33" s="276">
        <v>45158.319444444402</v>
      </c>
      <c r="B33" s="275" t="s">
        <v>1091</v>
      </c>
      <c r="C33" s="275">
        <v>104</v>
      </c>
      <c r="D33" s="275" t="str">
        <f>VLOOKUP(C33,site.locations!$A$3:$B$27,2,FALSE)</f>
        <v>White River Near St. Paul</v>
      </c>
      <c r="E33" s="275" t="s">
        <v>1092</v>
      </c>
      <c r="F33" s="275" t="s">
        <v>218</v>
      </c>
      <c r="G33" s="277">
        <v>20</v>
      </c>
      <c r="H33" s="277">
        <v>53.4</v>
      </c>
      <c r="I33" s="277">
        <v>6.7</v>
      </c>
      <c r="J33" s="277">
        <v>45.3</v>
      </c>
      <c r="K33" s="278">
        <v>0.36599999999999999</v>
      </c>
      <c r="L33" s="279">
        <v>2.3E-2</v>
      </c>
      <c r="M33" s="277">
        <v>0.9</v>
      </c>
      <c r="N33" s="277">
        <v>1.6</v>
      </c>
      <c r="O33" s="212">
        <v>11.83</v>
      </c>
      <c r="P33" s="67">
        <v>112.9</v>
      </c>
      <c r="Q33" s="50">
        <v>0.66666666666666663</v>
      </c>
      <c r="R33" s="48"/>
      <c r="S33" s="48"/>
      <c r="T33" s="48">
        <v>13</v>
      </c>
      <c r="U33" s="48"/>
      <c r="V33" s="48">
        <v>13.2</v>
      </c>
      <c r="W33" s="48"/>
      <c r="X33" s="48"/>
      <c r="Y33" s="48"/>
      <c r="Z33" s="48"/>
      <c r="AA33" s="48"/>
      <c r="AB33" s="48"/>
      <c r="AC33" s="48"/>
      <c r="AD33" s="48"/>
      <c r="AE33" s="48"/>
      <c r="AF33" s="48"/>
      <c r="AG33" s="48"/>
      <c r="AH33" s="48"/>
      <c r="AI33" s="48"/>
      <c r="AJ33" s="48"/>
    </row>
    <row r="34" spans="1:36" s="98" customFormat="1" ht="28.9">
      <c r="A34" s="61">
        <v>45245.666666666701</v>
      </c>
      <c r="B34" s="41" t="s">
        <v>1121</v>
      </c>
      <c r="C34" s="268">
        <v>104</v>
      </c>
      <c r="D34" s="41" t="s">
        <v>51</v>
      </c>
      <c r="E34" s="41" t="s">
        <v>1122</v>
      </c>
      <c r="F34" s="41" t="s">
        <v>218</v>
      </c>
      <c r="G34" s="41">
        <v>12</v>
      </c>
      <c r="H34" s="42">
        <v>35.4</v>
      </c>
      <c r="I34" s="42">
        <v>6.2</v>
      </c>
      <c r="J34" s="42">
        <v>28</v>
      </c>
      <c r="K34" s="43">
        <v>0.36</v>
      </c>
      <c r="L34" s="44">
        <v>1.0999999999999999E-2</v>
      </c>
      <c r="M34" s="42">
        <v>0.1</v>
      </c>
      <c r="N34" s="42">
        <v>2.9</v>
      </c>
      <c r="O34" s="212">
        <v>9.6300000000000008</v>
      </c>
      <c r="P34" s="67">
        <v>90.9</v>
      </c>
      <c r="Q34" s="50">
        <v>0.35416666666666669</v>
      </c>
      <c r="R34" s="48"/>
      <c r="S34" s="48"/>
      <c r="T34" s="48">
        <v>13</v>
      </c>
      <c r="U34" s="48">
        <v>16</v>
      </c>
      <c r="V34" s="48">
        <v>13</v>
      </c>
      <c r="W34" s="48"/>
      <c r="X34" s="48"/>
      <c r="Y34" s="48"/>
      <c r="Z34" s="48"/>
      <c r="AA34" s="48"/>
      <c r="AB34" s="48"/>
      <c r="AC34" s="48"/>
      <c r="AD34" s="48"/>
      <c r="AE34" s="48"/>
      <c r="AF34" s="48"/>
      <c r="AG34" s="48"/>
      <c r="AH34" s="48"/>
      <c r="AI34" s="48"/>
      <c r="AJ34" s="48"/>
    </row>
    <row r="35" spans="1:36">
      <c r="A35" s="226">
        <v>45330.506944444402</v>
      </c>
      <c r="B35" s="41" t="s">
        <v>1131</v>
      </c>
      <c r="C35" s="41">
        <v>104</v>
      </c>
      <c r="D35" s="48" t="s">
        <v>51</v>
      </c>
      <c r="E35" s="48" t="s">
        <v>1092</v>
      </c>
      <c r="F35" s="41" t="s">
        <v>218</v>
      </c>
      <c r="G35" s="42">
        <v>8</v>
      </c>
      <c r="H35" s="42">
        <v>22.8</v>
      </c>
      <c r="I35" s="42">
        <v>6.9</v>
      </c>
      <c r="J35" s="42">
        <v>19.100000000000001</v>
      </c>
      <c r="K35" s="43">
        <v>0.379</v>
      </c>
      <c r="L35" s="44">
        <v>2.5999999999999999E-2</v>
      </c>
      <c r="M35" s="42">
        <v>0</v>
      </c>
      <c r="N35" s="42">
        <v>7.2</v>
      </c>
      <c r="O35" s="212">
        <v>11.84</v>
      </c>
      <c r="P35" s="67">
        <v>105.8</v>
      </c>
      <c r="Q35" s="50">
        <v>0.50694444444444442</v>
      </c>
      <c r="U35" s="48">
        <v>18</v>
      </c>
      <c r="V35" s="48">
        <v>10.4</v>
      </c>
    </row>
    <row r="36" spans="1:36">
      <c r="A36" s="61">
        <v>45428</v>
      </c>
      <c r="B36" s="41" t="s">
        <v>1157</v>
      </c>
      <c r="C36" s="41">
        <v>104</v>
      </c>
      <c r="D36" s="48" t="s">
        <v>51</v>
      </c>
      <c r="E36" s="48" t="s">
        <v>1440</v>
      </c>
      <c r="F36" s="41" t="s">
        <v>218</v>
      </c>
      <c r="G36" s="41">
        <v>4</v>
      </c>
      <c r="H36" s="41">
        <v>36.299999999999997</v>
      </c>
      <c r="I36" s="41">
        <v>5.7</v>
      </c>
      <c r="J36" s="41">
        <v>32</v>
      </c>
      <c r="K36" s="41">
        <v>0.27</v>
      </c>
      <c r="L36" s="41">
        <v>0.03</v>
      </c>
      <c r="M36" s="41">
        <v>1.3</v>
      </c>
      <c r="N36" s="41">
        <v>9.5</v>
      </c>
      <c r="O36" s="48">
        <v>10.4</v>
      </c>
      <c r="P36" s="48">
        <v>115.1</v>
      </c>
      <c r="Q36" s="50">
        <v>0.71180555555555558</v>
      </c>
      <c r="S36" s="48">
        <v>84</v>
      </c>
      <c r="T36" s="48" t="s">
        <v>836</v>
      </c>
      <c r="V36" s="48">
        <v>20.9</v>
      </c>
      <c r="W36" s="48">
        <v>4</v>
      </c>
      <c r="X36" s="48">
        <v>1</v>
      </c>
      <c r="Y36" s="48">
        <v>1</v>
      </c>
      <c r="Z36" s="48">
        <v>12</v>
      </c>
      <c r="AA36" s="48">
        <v>2</v>
      </c>
      <c r="AB36" s="48">
        <v>1</v>
      </c>
      <c r="AC36" s="48">
        <v>15</v>
      </c>
      <c r="AD36" s="48" t="s">
        <v>183</v>
      </c>
    </row>
    <row r="37" spans="1:36">
      <c r="A37" s="61">
        <v>45525</v>
      </c>
      <c r="B37" s="41" t="s">
        <v>1185</v>
      </c>
      <c r="C37" s="41">
        <v>104</v>
      </c>
      <c r="D37" s="41" t="s">
        <v>1186</v>
      </c>
      <c r="E37" s="41" t="s">
        <v>1186</v>
      </c>
      <c r="F37" s="41" t="s">
        <v>218</v>
      </c>
      <c r="G37" s="41">
        <v>12</v>
      </c>
      <c r="H37" s="41">
        <v>42.8</v>
      </c>
      <c r="I37" s="41">
        <v>7.2</v>
      </c>
      <c r="J37" s="41">
        <v>34.700000000000003</v>
      </c>
      <c r="K37" s="41">
        <v>0.214</v>
      </c>
      <c r="L37" s="41">
        <v>1.0999999999999999E-2</v>
      </c>
      <c r="M37" s="41">
        <v>1</v>
      </c>
      <c r="N37" s="41">
        <v>5.6</v>
      </c>
      <c r="O37" s="74">
        <v>7.24</v>
      </c>
      <c r="P37" s="67">
        <v>93.9</v>
      </c>
      <c r="Q37" s="213">
        <v>0.75347222222222221</v>
      </c>
      <c r="R37" s="67"/>
      <c r="S37" s="67">
        <v>82</v>
      </c>
      <c r="T37" s="67"/>
      <c r="U37" s="67"/>
      <c r="V37" s="67">
        <v>27.6</v>
      </c>
      <c r="W37" s="48">
        <v>3</v>
      </c>
      <c r="X37" s="67">
        <v>1</v>
      </c>
      <c r="Y37" s="67">
        <v>1</v>
      </c>
      <c r="Z37" s="67">
        <v>9</v>
      </c>
      <c r="AA37" s="67">
        <v>2</v>
      </c>
      <c r="AB37" s="67">
        <v>1</v>
      </c>
      <c r="AC37" s="67">
        <v>12</v>
      </c>
      <c r="AD37" s="48" t="s">
        <v>183</v>
      </c>
    </row>
    <row r="38" spans="1:36">
      <c r="A38" s="233">
        <v>45614.505555555559</v>
      </c>
      <c r="B38" s="67" t="s">
        <v>1196</v>
      </c>
      <c r="C38" s="48">
        <v>104</v>
      </c>
      <c r="D38" s="48" t="s">
        <v>1197</v>
      </c>
      <c r="E38" s="48" t="s">
        <v>1197</v>
      </c>
      <c r="F38" s="48" t="s">
        <v>218</v>
      </c>
      <c r="G38" s="67">
        <v>4</v>
      </c>
      <c r="H38" s="67">
        <v>47.5</v>
      </c>
      <c r="I38" s="67">
        <v>7</v>
      </c>
      <c r="J38" s="67">
        <v>29.7</v>
      </c>
      <c r="K38" s="67">
        <v>0.44600000000000001</v>
      </c>
      <c r="L38" s="67">
        <v>2.3E-2</v>
      </c>
      <c r="M38" s="67">
        <v>0</v>
      </c>
      <c r="N38" s="67">
        <v>6</v>
      </c>
      <c r="O38" s="67">
        <v>9.83</v>
      </c>
      <c r="P38" s="67">
        <v>98.5</v>
      </c>
      <c r="Q38" s="213">
        <v>0.68055555555555558</v>
      </c>
      <c r="R38" s="67" t="s">
        <v>1195</v>
      </c>
      <c r="S38" s="67">
        <v>67.5</v>
      </c>
      <c r="T38" s="67" t="s">
        <v>1195</v>
      </c>
      <c r="U38" s="67">
        <f>(5/9)*(S38-32)</f>
        <v>19.722222222222221</v>
      </c>
      <c r="V38" s="67">
        <v>15.6</v>
      </c>
      <c r="W38" s="48" t="s">
        <v>1192</v>
      </c>
      <c r="X38" s="48" t="s">
        <v>1192</v>
      </c>
      <c r="Y38" s="48" t="s">
        <v>1192</v>
      </c>
      <c r="Z38" s="48" t="s">
        <v>1192</v>
      </c>
      <c r="AA38" s="48" t="s">
        <v>1192</v>
      </c>
      <c r="AB38" s="48" t="s">
        <v>1192</v>
      </c>
      <c r="AC38" s="48" t="s">
        <v>1192</v>
      </c>
      <c r="AD38" s="48" t="s">
        <v>1192</v>
      </c>
    </row>
    <row r="39" spans="1:36">
      <c r="A39" s="280">
        <v>45711</v>
      </c>
      <c r="B39" s="48" t="s">
        <v>1235</v>
      </c>
      <c r="C39" s="48">
        <v>104</v>
      </c>
      <c r="D39" s="48" t="s">
        <v>1236</v>
      </c>
      <c r="E39" s="48" t="s">
        <v>1236</v>
      </c>
      <c r="F39" s="48" t="s">
        <v>218</v>
      </c>
      <c r="G39" s="67">
        <v>4</v>
      </c>
      <c r="H39" s="67">
        <v>29.7</v>
      </c>
      <c r="I39" s="67">
        <v>6.3</v>
      </c>
      <c r="J39" s="67">
        <v>26.4</v>
      </c>
      <c r="K39" s="212">
        <v>0.30499999999999999</v>
      </c>
      <c r="L39" s="214">
        <v>1.7000000000000001E-2</v>
      </c>
      <c r="M39" s="67">
        <v>0</v>
      </c>
      <c r="N39" s="67">
        <v>5.6</v>
      </c>
      <c r="O39" s="48">
        <v>12.4</v>
      </c>
      <c r="P39" s="48">
        <v>97</v>
      </c>
      <c r="Q39" s="213">
        <v>0.47222222222222221</v>
      </c>
      <c r="R39" s="48">
        <v>41</v>
      </c>
      <c r="S39" s="48">
        <v>51</v>
      </c>
      <c r="T39" s="48">
        <f t="shared" ref="T39:U39" si="2">(R39-32)/1.8</f>
        <v>5</v>
      </c>
      <c r="U39" s="48">
        <f t="shared" si="2"/>
        <v>10.555555555555555</v>
      </c>
      <c r="V39" s="48">
        <v>5</v>
      </c>
      <c r="W39" s="48" t="s">
        <v>1192</v>
      </c>
      <c r="X39" s="48" t="s">
        <v>1192</v>
      </c>
      <c r="Y39" s="48" t="s">
        <v>1192</v>
      </c>
      <c r="Z39" s="48" t="s">
        <v>1192</v>
      </c>
      <c r="AA39" s="48" t="s">
        <v>1192</v>
      </c>
      <c r="AB39" s="48" t="s">
        <v>1192</v>
      </c>
      <c r="AC39" s="48" t="s">
        <v>1192</v>
      </c>
      <c r="AD39" s="48" t="s">
        <v>1192</v>
      </c>
    </row>
    <row r="40" spans="1:36" s="179" customFormat="1" ht="15">
      <c r="A40" s="233">
        <v>45819.570833333331</v>
      </c>
      <c r="B40" s="48" t="s">
        <v>1256</v>
      </c>
      <c r="C40" s="48">
        <v>104</v>
      </c>
      <c r="D40" s="48" t="s">
        <v>1257</v>
      </c>
      <c r="E40" s="48" t="s">
        <v>1257</v>
      </c>
      <c r="F40" s="48" t="s">
        <v>218</v>
      </c>
      <c r="G40" s="48">
        <v>4</v>
      </c>
      <c r="H40" s="67">
        <v>26.2</v>
      </c>
      <c r="I40" s="67">
        <v>6.3</v>
      </c>
      <c r="J40" s="67">
        <v>23.9</v>
      </c>
      <c r="K40" s="48">
        <v>0.188</v>
      </c>
      <c r="L40" s="48">
        <v>3.9E-2</v>
      </c>
      <c r="M40" s="67">
        <v>0.3</v>
      </c>
      <c r="N40" s="67">
        <v>9</v>
      </c>
      <c r="O40" s="48">
        <v>10.210000000000001</v>
      </c>
      <c r="P40" s="48">
        <v>110.5</v>
      </c>
      <c r="Q40" s="50">
        <v>0.42083333333333334</v>
      </c>
      <c r="R40" s="48"/>
      <c r="S40" s="48"/>
      <c r="T40" s="48"/>
      <c r="U40" s="48" t="s">
        <v>1258</v>
      </c>
      <c r="V40" s="48">
        <v>19.100000000000001</v>
      </c>
      <c r="W40" s="48">
        <v>2</v>
      </c>
      <c r="X40" s="48">
        <v>1</v>
      </c>
      <c r="Y40" s="48">
        <v>2</v>
      </c>
      <c r="Z40" s="48">
        <v>6</v>
      </c>
      <c r="AA40" s="48">
        <v>2</v>
      </c>
      <c r="AB40" s="48">
        <v>2</v>
      </c>
      <c r="AC40" s="48">
        <v>10</v>
      </c>
      <c r="AD40" s="48" t="s">
        <v>182</v>
      </c>
      <c r="AE40" s="48"/>
      <c r="AF40" s="48"/>
      <c r="AG40" s="48"/>
      <c r="AH40" s="48"/>
      <c r="AI40" s="48"/>
      <c r="AJ40" s="48"/>
    </row>
    <row r="41" spans="1:36" s="51" customFormat="1">
      <c r="A41" s="233">
        <v>45904</v>
      </c>
      <c r="B41" s="48" t="s">
        <v>1269</v>
      </c>
      <c r="C41" s="51">
        <v>104</v>
      </c>
      <c r="D41" s="56" t="s">
        <v>1257</v>
      </c>
      <c r="E41" s="56" t="s">
        <v>1257</v>
      </c>
      <c r="F41" s="56" t="s">
        <v>218</v>
      </c>
      <c r="G41" s="56">
        <v>20</v>
      </c>
      <c r="H41" s="56">
        <v>373</v>
      </c>
      <c r="I41" s="56">
        <v>6.6</v>
      </c>
      <c r="J41" s="56">
        <v>23.1</v>
      </c>
      <c r="K41" s="56">
        <v>0.32700000000000001</v>
      </c>
      <c r="L41" s="56">
        <v>8.9999999999999993E-3</v>
      </c>
      <c r="M41" s="56">
        <v>0.6</v>
      </c>
      <c r="N41" s="56">
        <v>2.6</v>
      </c>
      <c r="O41" s="301">
        <v>8.19</v>
      </c>
      <c r="P41" s="302">
        <v>98.8</v>
      </c>
      <c r="Q41" s="288">
        <v>0.71527777777777779</v>
      </c>
      <c r="U41" s="51">
        <v>26</v>
      </c>
      <c r="V41" s="51">
        <v>24.8</v>
      </c>
      <c r="W41" s="51">
        <v>1</v>
      </c>
      <c r="X41" s="51">
        <v>1</v>
      </c>
      <c r="Y41" s="51">
        <v>0</v>
      </c>
      <c r="Z41" s="51">
        <v>3</v>
      </c>
      <c r="AA41" s="51">
        <v>2</v>
      </c>
      <c r="AB41" s="51">
        <v>0</v>
      </c>
      <c r="AC41" s="51">
        <v>5</v>
      </c>
      <c r="AD41" s="51" t="s">
        <v>182</v>
      </c>
    </row>
    <row r="42" spans="1:36" ht="15.6">
      <c r="A42" s="340">
        <v>46001</v>
      </c>
      <c r="B42" s="341" t="s">
        <v>1302</v>
      </c>
      <c r="C42" s="342">
        <v>104</v>
      </c>
      <c r="D42" s="341" t="s">
        <v>1186</v>
      </c>
      <c r="E42" s="341" t="s">
        <v>1186</v>
      </c>
      <c r="F42" s="341" t="s">
        <v>218</v>
      </c>
      <c r="G42" s="343">
        <v>4</v>
      </c>
      <c r="H42" s="343">
        <v>30.4</v>
      </c>
      <c r="I42" s="343">
        <v>6.7</v>
      </c>
      <c r="J42" s="343">
        <v>24.4</v>
      </c>
      <c r="K42" s="344">
        <v>0.17499999999999999</v>
      </c>
      <c r="L42" s="345">
        <v>1.7000000000000001E-2</v>
      </c>
      <c r="M42" s="343">
        <v>0</v>
      </c>
      <c r="N42" s="343">
        <v>6.3</v>
      </c>
      <c r="O42" s="346">
        <v>15.26</v>
      </c>
      <c r="P42" s="347">
        <v>130.1</v>
      </c>
      <c r="Q42" s="348">
        <v>0.54791666666666672</v>
      </c>
      <c r="R42" s="342"/>
      <c r="S42" s="342">
        <v>51</v>
      </c>
      <c r="T42" s="342"/>
      <c r="U42" s="342"/>
      <c r="V42" s="342">
        <v>8.3000000000000007</v>
      </c>
      <c r="W42" s="342"/>
      <c r="X42" s="342"/>
      <c r="Y42" s="342"/>
      <c r="Z42" s="342"/>
      <c r="AA42" s="342"/>
      <c r="AB42" s="342"/>
      <c r="AC42" s="342"/>
      <c r="AD42" s="342"/>
      <c r="AE42" s="349"/>
      <c r="AF42" s="349"/>
      <c r="AG42" s="349"/>
    </row>
  </sheetData>
  <mergeCells count="2">
    <mergeCell ref="W1:Y1"/>
    <mergeCell ref="Z1:AB1"/>
  </mergeCells>
  <phoneticPr fontId="16"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5"/>
  <sheetViews>
    <sheetView zoomScale="73" zoomScaleNormal="73" workbookViewId="0">
      <pane ySplit="2" topLeftCell="A20" activePane="bottomLeft" state="frozen"/>
      <selection pane="bottomLeft" activeCell="A29" sqref="A29:AG29"/>
    </sheetView>
  </sheetViews>
  <sheetFormatPr defaultColWidth="8.85546875" defaultRowHeight="14.45"/>
  <cols>
    <col min="1" max="1" width="14.7109375" style="48" customWidth="1"/>
    <col min="2" max="2" width="15.7109375" style="48" bestFit="1" customWidth="1"/>
    <col min="3" max="3" width="15.28515625" style="48" bestFit="1" customWidth="1"/>
    <col min="4" max="4" width="26.42578125" style="48" bestFit="1" customWidth="1"/>
    <col min="5" max="5" width="17" style="48" customWidth="1"/>
    <col min="6" max="6" width="16.140625" style="48" customWidth="1"/>
    <col min="7" max="7" width="14" style="48" bestFit="1" customWidth="1"/>
    <col min="8" max="8" width="10" style="48" bestFit="1" customWidth="1"/>
    <col min="9" max="9" width="5.140625" style="48" bestFit="1" customWidth="1"/>
    <col min="10" max="10" width="13.7109375" style="48" bestFit="1" customWidth="1"/>
    <col min="11" max="11" width="13.140625" style="48" bestFit="1" customWidth="1"/>
    <col min="12" max="12" width="15.7109375" style="48" bestFit="1" customWidth="1"/>
    <col min="13" max="13" width="15.140625" style="48" bestFit="1" customWidth="1"/>
    <col min="14" max="14" width="8.42578125" style="48" bestFit="1"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3" width="8.42578125" style="48" bestFit="1" customWidth="1"/>
    <col min="24" max="24" width="9.42578125" style="48" bestFit="1" customWidth="1"/>
    <col min="25" max="25" width="8" style="48" bestFit="1" customWidth="1"/>
    <col min="26" max="26" width="8.42578125" style="48" bestFit="1" customWidth="1"/>
    <col min="27" max="27" width="9.42578125" style="48" bestFit="1" customWidth="1"/>
    <col min="28" max="28" width="8" style="48" bestFit="1" customWidth="1"/>
    <col min="29" max="29" width="10.28515625" style="48" bestFit="1" customWidth="1"/>
    <col min="30" max="30" width="12.42578125" style="48" bestFit="1" customWidth="1"/>
    <col min="31" max="31" width="9.28515625" style="48" bestFit="1" customWidth="1"/>
  </cols>
  <sheetData>
    <row r="1" spans="1:32">
      <c r="A1" s="132" t="s">
        <v>1441</v>
      </c>
      <c r="W1" s="353" t="s">
        <v>1425</v>
      </c>
      <c r="X1" s="353"/>
      <c r="Y1" s="353"/>
      <c r="Z1" s="353" t="s">
        <v>1426</v>
      </c>
      <c r="AA1" s="353"/>
      <c r="AB1" s="353"/>
    </row>
    <row r="2" spans="1:32" s="34" customFormat="1" ht="29.45" customHeight="1">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c r="AE2" s="145"/>
    </row>
    <row r="3" spans="1:32" ht="15" customHeight="1">
      <c r="A3" s="258">
        <v>43424</v>
      </c>
      <c r="B3" s="259" t="s">
        <v>694</v>
      </c>
      <c r="C3" s="259">
        <v>109</v>
      </c>
      <c r="D3" s="259" t="s">
        <v>68</v>
      </c>
      <c r="E3" s="259" t="s">
        <v>695</v>
      </c>
      <c r="F3" s="259" t="s">
        <v>218</v>
      </c>
      <c r="G3" s="260">
        <v>38</v>
      </c>
      <c r="H3" s="260">
        <v>106.3</v>
      </c>
      <c r="I3" s="260">
        <v>7.4</v>
      </c>
      <c r="J3" s="260">
        <v>68.599999999999994</v>
      </c>
      <c r="K3" s="261">
        <v>0.57999999999999996</v>
      </c>
      <c r="L3" s="262">
        <v>3.0000000000000001E-3</v>
      </c>
      <c r="M3" s="260">
        <v>0.7</v>
      </c>
      <c r="N3" s="260" t="s">
        <v>219</v>
      </c>
      <c r="O3" s="142"/>
      <c r="P3" s="142"/>
    </row>
    <row r="4" spans="1:32" ht="15" customHeight="1">
      <c r="A4" s="137">
        <v>43514</v>
      </c>
      <c r="B4" s="138" t="s">
        <v>712</v>
      </c>
      <c r="C4" s="138">
        <v>109</v>
      </c>
      <c r="D4" s="138" t="s">
        <v>68</v>
      </c>
      <c r="E4" s="138" t="s">
        <v>713</v>
      </c>
      <c r="F4" s="138" t="s">
        <v>218</v>
      </c>
      <c r="G4" s="139">
        <v>22</v>
      </c>
      <c r="H4" s="139">
        <v>72.8</v>
      </c>
      <c r="I4" s="139">
        <v>6.3</v>
      </c>
      <c r="J4" s="139">
        <v>45.6</v>
      </c>
      <c r="K4" s="140">
        <v>0.65</v>
      </c>
      <c r="L4" s="141">
        <v>1.2999999999999999E-2</v>
      </c>
      <c r="M4" s="139">
        <v>1.7</v>
      </c>
      <c r="N4" s="139" t="s">
        <v>219</v>
      </c>
      <c r="O4" s="142"/>
      <c r="P4" s="142"/>
    </row>
    <row r="5" spans="1:32" ht="15" customHeight="1">
      <c r="A5" s="137">
        <v>43619</v>
      </c>
      <c r="B5" s="138" t="s">
        <v>736</v>
      </c>
      <c r="C5" s="138">
        <v>109</v>
      </c>
      <c r="D5" s="138" t="s">
        <v>68</v>
      </c>
      <c r="E5" s="138" t="s">
        <v>737</v>
      </c>
      <c r="F5" s="138" t="s">
        <v>218</v>
      </c>
      <c r="G5" s="139">
        <v>28</v>
      </c>
      <c r="H5" s="139">
        <v>72.2</v>
      </c>
      <c r="I5" s="139">
        <v>7</v>
      </c>
      <c r="J5" s="139">
        <v>46.2</v>
      </c>
      <c r="K5" s="140">
        <v>0.3</v>
      </c>
      <c r="L5" s="141">
        <v>0.02</v>
      </c>
      <c r="M5" s="139">
        <v>4.7</v>
      </c>
      <c r="N5" s="139" t="s">
        <v>219</v>
      </c>
      <c r="O5" s="142"/>
      <c r="P5" s="142"/>
      <c r="W5" s="144">
        <v>3</v>
      </c>
      <c r="X5" s="144">
        <v>3</v>
      </c>
      <c r="Y5" s="215">
        <v>1</v>
      </c>
      <c r="Z5" s="215">
        <v>9</v>
      </c>
      <c r="AA5" s="215">
        <v>6</v>
      </c>
      <c r="AB5" s="215">
        <v>1</v>
      </c>
      <c r="AC5" s="215">
        <v>16</v>
      </c>
      <c r="AD5" s="48" t="s">
        <v>183</v>
      </c>
    </row>
    <row r="6" spans="1:32" ht="15" customHeight="1">
      <c r="A6" s="137">
        <v>43718</v>
      </c>
      <c r="B6" s="138" t="s">
        <v>768</v>
      </c>
      <c r="C6" s="138">
        <v>109</v>
      </c>
      <c r="D6" s="138" t="s">
        <v>68</v>
      </c>
      <c r="E6" s="138" t="s">
        <v>713</v>
      </c>
      <c r="F6" s="138" t="s">
        <v>218</v>
      </c>
      <c r="G6" s="139">
        <v>62</v>
      </c>
      <c r="H6" s="139">
        <v>154.69999999999999</v>
      </c>
      <c r="I6" s="139">
        <v>7.7</v>
      </c>
      <c r="J6" s="139">
        <v>87.6</v>
      </c>
      <c r="K6" s="140">
        <v>0.35</v>
      </c>
      <c r="L6" s="141">
        <v>1.6E-2</v>
      </c>
      <c r="M6" s="139">
        <v>3.6</v>
      </c>
      <c r="N6" s="139" t="s">
        <v>219</v>
      </c>
      <c r="O6" s="142"/>
      <c r="P6" s="142"/>
      <c r="W6" s="144">
        <v>3</v>
      </c>
      <c r="X6" s="144">
        <v>1</v>
      </c>
      <c r="Y6" s="144">
        <v>1</v>
      </c>
      <c r="Z6" s="144">
        <v>9</v>
      </c>
      <c r="AA6" s="144">
        <v>2</v>
      </c>
      <c r="AB6" s="144">
        <v>1</v>
      </c>
      <c r="AC6" s="144">
        <v>12</v>
      </c>
      <c r="AD6" s="48" t="s">
        <v>183</v>
      </c>
    </row>
    <row r="7" spans="1:32" ht="15" customHeight="1">
      <c r="A7" s="137">
        <v>43787</v>
      </c>
      <c r="B7" s="138" t="s">
        <v>792</v>
      </c>
      <c r="C7" s="138">
        <v>109</v>
      </c>
      <c r="D7" s="138" t="s">
        <v>68</v>
      </c>
      <c r="E7" s="138" t="s">
        <v>227</v>
      </c>
      <c r="F7" s="138" t="s">
        <v>218</v>
      </c>
      <c r="G7" s="139">
        <v>30</v>
      </c>
      <c r="H7" s="139">
        <v>80.900000000000006</v>
      </c>
      <c r="I7" s="139">
        <v>6.8</v>
      </c>
      <c r="J7" s="139">
        <v>55.6</v>
      </c>
      <c r="K7" s="140">
        <v>0.48</v>
      </c>
      <c r="L7" s="141">
        <v>8.0000000000000002E-3</v>
      </c>
      <c r="M7" s="139">
        <v>1.1000000000000001</v>
      </c>
      <c r="N7" s="139" t="s">
        <v>219</v>
      </c>
      <c r="O7" s="142"/>
      <c r="P7" s="142"/>
    </row>
    <row r="8" spans="1:32" ht="15" customHeight="1">
      <c r="A8" s="137">
        <v>43869</v>
      </c>
      <c r="B8" s="138" t="s">
        <v>809</v>
      </c>
      <c r="C8" s="138">
        <v>109</v>
      </c>
      <c r="D8" s="138" t="s">
        <v>68</v>
      </c>
      <c r="E8" s="138" t="s">
        <v>227</v>
      </c>
      <c r="F8" s="138" t="s">
        <v>218</v>
      </c>
      <c r="G8" s="139">
        <v>18</v>
      </c>
      <c r="H8" s="139">
        <v>64.5</v>
      </c>
      <c r="I8" s="139">
        <v>6.4</v>
      </c>
      <c r="J8" s="139">
        <v>60.2</v>
      </c>
      <c r="K8" s="140">
        <v>0.61</v>
      </c>
      <c r="L8" s="141">
        <v>2.5000000000000001E-2</v>
      </c>
      <c r="M8" s="139">
        <v>0.2</v>
      </c>
      <c r="N8" s="139" t="s">
        <v>219</v>
      </c>
      <c r="O8" s="142"/>
      <c r="P8" s="142"/>
    </row>
    <row r="9" spans="1:32" ht="15" customHeight="1">
      <c r="A9" s="137">
        <v>43958</v>
      </c>
      <c r="B9" s="138" t="s">
        <v>824</v>
      </c>
      <c r="C9" s="138">
        <v>109</v>
      </c>
      <c r="D9" s="138" t="s">
        <v>68</v>
      </c>
      <c r="E9" s="138" t="s">
        <v>262</v>
      </c>
      <c r="F9" s="138" t="s">
        <v>218</v>
      </c>
      <c r="G9" s="139">
        <v>58</v>
      </c>
      <c r="H9" s="139">
        <v>154.4</v>
      </c>
      <c r="I9" s="139">
        <v>7.2</v>
      </c>
      <c r="J9" s="139">
        <v>80.400000000000006</v>
      </c>
      <c r="K9" s="140">
        <v>1.1599999999999999</v>
      </c>
      <c r="L9" s="141">
        <v>1.4999999999999999E-2</v>
      </c>
      <c r="M9" s="139">
        <v>4.9000000000000004</v>
      </c>
      <c r="N9" s="139" t="s">
        <v>219</v>
      </c>
      <c r="O9" s="142"/>
      <c r="P9" s="142"/>
    </row>
    <row r="10" spans="1:32" ht="15" customHeight="1">
      <c r="A10" s="137">
        <v>44249</v>
      </c>
      <c r="B10" s="138" t="s">
        <v>854</v>
      </c>
      <c r="C10" s="138">
        <v>109</v>
      </c>
      <c r="D10" s="138" t="s">
        <v>68</v>
      </c>
      <c r="E10" s="138" t="s">
        <v>855</v>
      </c>
      <c r="F10" s="138" t="s">
        <v>218</v>
      </c>
      <c r="G10" s="138">
        <v>24</v>
      </c>
      <c r="H10" s="138">
        <v>81.5</v>
      </c>
      <c r="I10" s="138">
        <v>7.1</v>
      </c>
      <c r="J10" s="138">
        <v>51.3</v>
      </c>
      <c r="K10" s="138">
        <v>0.48</v>
      </c>
      <c r="L10" s="138">
        <v>1.0999999999999999E-2</v>
      </c>
      <c r="M10" s="138">
        <v>1.5</v>
      </c>
      <c r="N10" s="138">
        <v>6.6</v>
      </c>
      <c r="O10" s="142"/>
      <c r="P10" s="142"/>
    </row>
    <row r="11" spans="1:32" ht="15" customHeight="1">
      <c r="A11" s="137">
        <v>44322</v>
      </c>
      <c r="B11" s="138" t="s">
        <v>873</v>
      </c>
      <c r="C11" s="138">
        <v>109</v>
      </c>
      <c r="D11" s="138" t="s">
        <v>68</v>
      </c>
      <c r="E11" s="138" t="s">
        <v>874</v>
      </c>
      <c r="F11" s="138" t="s">
        <v>218</v>
      </c>
      <c r="G11" s="138">
        <v>34</v>
      </c>
      <c r="H11" s="138">
        <v>60.4</v>
      </c>
      <c r="I11" s="138">
        <v>7</v>
      </c>
      <c r="J11" s="138">
        <v>42.4</v>
      </c>
      <c r="K11" s="138">
        <v>0.37</v>
      </c>
      <c r="L11" s="138">
        <v>2.8000000000000001E-2</v>
      </c>
      <c r="M11" s="138">
        <v>1.7</v>
      </c>
      <c r="N11" s="138">
        <v>11.5</v>
      </c>
      <c r="O11" s="142"/>
      <c r="P11" s="142"/>
    </row>
    <row r="12" spans="1:32" s="31" customFormat="1" ht="28.9">
      <c r="A12" s="137">
        <v>44420</v>
      </c>
      <c r="B12" s="138" t="s">
        <v>898</v>
      </c>
      <c r="C12" s="138">
        <v>109</v>
      </c>
      <c r="D12" s="138" t="str">
        <f>VLOOKUP(C12,site.locations!$A$2:$I$27,2)</f>
        <v>War Eagle Creek near CR6129</v>
      </c>
      <c r="E12" s="138" t="s">
        <v>899</v>
      </c>
      <c r="F12" s="138" t="s">
        <v>218</v>
      </c>
      <c r="G12" s="138">
        <v>78</v>
      </c>
      <c r="H12" s="138">
        <v>182.8</v>
      </c>
      <c r="I12" s="138">
        <v>7.2</v>
      </c>
      <c r="J12" s="138">
        <v>98.9</v>
      </c>
      <c r="K12" s="138">
        <v>0.2</v>
      </c>
      <c r="L12" s="138">
        <v>1.7000000000000001E-2</v>
      </c>
      <c r="M12" s="138">
        <v>2.2999999999999998</v>
      </c>
      <c r="N12" s="138">
        <v>2.2999999999999998</v>
      </c>
      <c r="O12" s="142"/>
      <c r="P12" s="142"/>
      <c r="Q12" s="50">
        <v>0.41666666666666669</v>
      </c>
      <c r="R12" s="48">
        <f t="shared" ref="R12:S14" si="0">CONVERT(T12,"C","F")</f>
        <v>84.2</v>
      </c>
      <c r="S12" s="48">
        <f t="shared" si="0"/>
        <v>84.2</v>
      </c>
      <c r="T12" s="67">
        <v>29</v>
      </c>
      <c r="U12" s="67">
        <v>29</v>
      </c>
      <c r="V12" s="48"/>
      <c r="W12" s="48">
        <v>4</v>
      </c>
      <c r="X12" s="48">
        <v>1</v>
      </c>
      <c r="Y12" s="48">
        <v>1</v>
      </c>
      <c r="Z12" s="48">
        <v>12</v>
      </c>
      <c r="AA12" s="48">
        <v>2</v>
      </c>
      <c r="AB12" s="48">
        <v>1</v>
      </c>
      <c r="AC12" s="48">
        <v>15</v>
      </c>
      <c r="AD12" s="48" t="s">
        <v>183</v>
      </c>
      <c r="AE12" s="48"/>
      <c r="AF12" s="40"/>
    </row>
    <row r="13" spans="1:32" ht="15" customHeight="1">
      <c r="A13" s="137">
        <v>44508</v>
      </c>
      <c r="B13" s="138" t="s">
        <v>907</v>
      </c>
      <c r="C13" s="138">
        <v>109</v>
      </c>
      <c r="D13" s="138" t="s">
        <v>68</v>
      </c>
      <c r="E13" s="138" t="s">
        <v>908</v>
      </c>
      <c r="F13" s="138" t="s">
        <v>218</v>
      </c>
      <c r="G13" s="138">
        <v>42</v>
      </c>
      <c r="H13" s="138">
        <v>109.3</v>
      </c>
      <c r="I13" s="138">
        <v>7.3</v>
      </c>
      <c r="J13" s="138">
        <v>59.1</v>
      </c>
      <c r="K13" s="138">
        <v>0.26</v>
      </c>
      <c r="L13" s="141">
        <v>0</v>
      </c>
      <c r="M13" s="138">
        <v>1.1000000000000001</v>
      </c>
      <c r="N13" s="138">
        <v>1.2</v>
      </c>
      <c r="O13" s="142"/>
      <c r="P13" s="142"/>
      <c r="Q13" s="50">
        <v>0.6875</v>
      </c>
      <c r="R13" s="48">
        <f t="shared" si="0"/>
        <v>55.400000000000006</v>
      </c>
      <c r="S13" s="48">
        <f t="shared" si="0"/>
        <v>65.300000000000011</v>
      </c>
      <c r="T13" s="48">
        <v>13</v>
      </c>
      <c r="U13" s="48">
        <v>18.5</v>
      </c>
      <c r="AF13" s="40"/>
    </row>
    <row r="14" spans="1:32" s="31" customFormat="1" ht="28.9">
      <c r="A14" s="61">
        <v>44612</v>
      </c>
      <c r="B14" s="41" t="s">
        <v>956</v>
      </c>
      <c r="C14" s="48">
        <v>109</v>
      </c>
      <c r="D14" s="48" t="s">
        <v>68</v>
      </c>
      <c r="E14" s="41" t="s">
        <v>874</v>
      </c>
      <c r="F14" s="41" t="s">
        <v>218</v>
      </c>
      <c r="G14" s="41">
        <v>24</v>
      </c>
      <c r="H14" s="42">
        <v>68.2</v>
      </c>
      <c r="I14" s="42">
        <v>7</v>
      </c>
      <c r="J14" s="42">
        <v>76.099999999999994</v>
      </c>
      <c r="K14" s="43">
        <v>0.17</v>
      </c>
      <c r="L14" s="44">
        <v>2.9000000000000001E-2</v>
      </c>
      <c r="M14" s="42">
        <v>1</v>
      </c>
      <c r="N14" s="42">
        <v>7.4</v>
      </c>
      <c r="O14" s="47">
        <v>12.02</v>
      </c>
      <c r="P14" s="47">
        <v>105</v>
      </c>
      <c r="Q14" s="50">
        <v>0.375</v>
      </c>
      <c r="R14" s="48">
        <f t="shared" si="0"/>
        <v>46.4</v>
      </c>
      <c r="S14" s="48">
        <f t="shared" si="0"/>
        <v>59</v>
      </c>
      <c r="T14" s="48">
        <v>8</v>
      </c>
      <c r="U14" s="48">
        <v>15</v>
      </c>
      <c r="V14" s="48">
        <v>7.9</v>
      </c>
      <c r="W14" s="48"/>
      <c r="X14" s="48"/>
      <c r="Y14" s="48"/>
      <c r="Z14" s="48"/>
      <c r="AA14" s="48"/>
      <c r="AB14" s="48"/>
      <c r="AC14" s="48"/>
      <c r="AD14" s="48"/>
      <c r="AE14" s="48"/>
      <c r="AF14" s="40"/>
    </row>
    <row r="15" spans="1:32" s="31" customFormat="1">
      <c r="A15" s="61">
        <v>44700</v>
      </c>
      <c r="B15" s="41" t="s">
        <v>966</v>
      </c>
      <c r="C15" s="48">
        <v>109</v>
      </c>
      <c r="D15" s="48" t="s">
        <v>68</v>
      </c>
      <c r="E15" s="41" t="s">
        <v>281</v>
      </c>
      <c r="F15" s="41" t="s">
        <v>218</v>
      </c>
      <c r="G15" s="42">
        <v>28</v>
      </c>
      <c r="H15" s="42">
        <v>81.3</v>
      </c>
      <c r="I15" s="41">
        <v>7.1</v>
      </c>
      <c r="J15" s="42">
        <v>41.4</v>
      </c>
      <c r="K15" s="41">
        <v>0.74</v>
      </c>
      <c r="L15" s="41">
        <v>2.5000000000000001E-2</v>
      </c>
      <c r="M15" s="42">
        <v>2.9</v>
      </c>
      <c r="N15" s="42">
        <v>4</v>
      </c>
      <c r="O15" s="47"/>
      <c r="P15" s="47"/>
      <c r="Q15" s="50">
        <v>0.69791666666666663</v>
      </c>
      <c r="R15" s="48">
        <f>CONVERT(T15,"C","F")</f>
        <v>75.2</v>
      </c>
      <c r="S15" s="48">
        <f>CONVERT(U15,"C","F")</f>
        <v>83.300000000000011</v>
      </c>
      <c r="T15" s="48">
        <v>24</v>
      </c>
      <c r="U15" s="48">
        <v>28.5</v>
      </c>
      <c r="V15" s="48">
        <v>24.6</v>
      </c>
      <c r="W15" s="48">
        <v>3</v>
      </c>
      <c r="X15" s="48">
        <v>1</v>
      </c>
      <c r="Y15" s="48">
        <v>1</v>
      </c>
      <c r="Z15" s="48">
        <f>W15*index!$B$2</f>
        <v>9</v>
      </c>
      <c r="AA15" s="48">
        <f>X15*index!$B$3</f>
        <v>2</v>
      </c>
      <c r="AB15" s="48">
        <f>Y15*index!$B$4</f>
        <v>1</v>
      </c>
      <c r="AC15" s="48">
        <f t="shared" ref="AC15" si="1">SUM(Z15:AB15)</f>
        <v>12</v>
      </c>
      <c r="AD15" s="48" t="str">
        <f>VLOOKUP(AC15,index!$A$6:$B$55,2,FALSE)</f>
        <v>Fair</v>
      </c>
      <c r="AE15" s="48"/>
      <c r="AF15" s="40"/>
    </row>
    <row r="16" spans="1:32" s="98" customFormat="1" ht="15.6">
      <c r="A16" s="223">
        <v>44788</v>
      </c>
      <c r="B16" s="209" t="s">
        <v>1001</v>
      </c>
      <c r="C16" s="48">
        <v>109</v>
      </c>
      <c r="D16" s="48" t="s">
        <v>68</v>
      </c>
      <c r="E16" s="209" t="s">
        <v>1002</v>
      </c>
      <c r="F16" s="209" t="s">
        <v>218</v>
      </c>
      <c r="G16" s="224">
        <v>66</v>
      </c>
      <c r="H16" s="197">
        <v>173.5</v>
      </c>
      <c r="I16" s="197">
        <v>6.7</v>
      </c>
      <c r="J16" s="197">
        <v>97</v>
      </c>
      <c r="K16" s="225">
        <v>7.0000000000000007E-2</v>
      </c>
      <c r="L16" s="196">
        <v>6.0000000000000001E-3</v>
      </c>
      <c r="M16" s="197">
        <v>2.4</v>
      </c>
      <c r="N16" s="197">
        <v>1.3</v>
      </c>
      <c r="O16" s="208"/>
      <c r="P16" s="145"/>
      <c r="Q16" s="50">
        <v>0.65763888888888888</v>
      </c>
      <c r="R16" s="48">
        <v>68</v>
      </c>
      <c r="S16" s="48">
        <v>86</v>
      </c>
      <c r="T16" s="48">
        <f t="shared" ref="T16:U20" si="2">CONVERT(R16,"F","C")</f>
        <v>20</v>
      </c>
      <c r="U16" s="48">
        <f t="shared" si="2"/>
        <v>30</v>
      </c>
      <c r="V16" s="48"/>
      <c r="W16" s="48">
        <v>3</v>
      </c>
      <c r="X16" s="48">
        <v>3</v>
      </c>
      <c r="Y16" s="48">
        <v>3</v>
      </c>
      <c r="Z16" s="48">
        <v>9</v>
      </c>
      <c r="AA16" s="48">
        <v>6</v>
      </c>
      <c r="AB16" s="48">
        <v>3</v>
      </c>
      <c r="AC16" s="48">
        <v>18</v>
      </c>
      <c r="AD16" s="48" t="s">
        <v>184</v>
      </c>
      <c r="AE16" s="48"/>
    </row>
    <row r="17" spans="1:36" s="98" customFormat="1" ht="15.6">
      <c r="A17" s="223">
        <v>44872</v>
      </c>
      <c r="B17" s="209" t="s">
        <v>1004</v>
      </c>
      <c r="C17" s="229">
        <v>109</v>
      </c>
      <c r="D17" s="229" t="s">
        <v>68</v>
      </c>
      <c r="E17" s="209" t="s">
        <v>1005</v>
      </c>
      <c r="F17" s="209" t="s">
        <v>218</v>
      </c>
      <c r="G17" s="209">
        <v>40</v>
      </c>
      <c r="H17" s="209">
        <v>123.8</v>
      </c>
      <c r="I17" s="209">
        <v>7.3</v>
      </c>
      <c r="J17" s="209">
        <v>79.099999999999994</v>
      </c>
      <c r="K17" s="209">
        <v>1.76</v>
      </c>
      <c r="L17" s="209">
        <v>3.4000000000000002E-2</v>
      </c>
      <c r="M17" s="209">
        <v>2.2999999999999998</v>
      </c>
      <c r="N17" s="209">
        <v>4.7</v>
      </c>
      <c r="O17" s="208"/>
      <c r="P17" s="145"/>
      <c r="Q17" s="50">
        <v>0.625</v>
      </c>
      <c r="R17" s="48">
        <v>54</v>
      </c>
      <c r="S17" s="48">
        <v>91</v>
      </c>
      <c r="T17" s="67">
        <f t="shared" si="2"/>
        <v>12.222222222222221</v>
      </c>
      <c r="U17" s="67">
        <f t="shared" si="2"/>
        <v>32.777777777777779</v>
      </c>
      <c r="V17" s="67"/>
      <c r="W17" s="48">
        <v>2</v>
      </c>
      <c r="X17" s="48">
        <v>2</v>
      </c>
      <c r="Y17" s="48">
        <v>1</v>
      </c>
      <c r="Z17" s="48">
        <v>6</v>
      </c>
      <c r="AA17" s="48">
        <v>4</v>
      </c>
      <c r="AB17" s="48">
        <v>1</v>
      </c>
      <c r="AC17" s="48">
        <v>11</v>
      </c>
      <c r="AD17" s="48" t="s">
        <v>183</v>
      </c>
      <c r="AE17" s="48"/>
    </row>
    <row r="18" spans="1:36" s="98" customFormat="1" ht="28.9">
      <c r="A18" s="223">
        <v>44980</v>
      </c>
      <c r="B18" s="209" t="s">
        <v>1048</v>
      </c>
      <c r="C18" s="229">
        <v>109</v>
      </c>
      <c r="D18" s="229" t="str">
        <f>VLOOKUP(C18,site.locations!$A$3:$B$27,2,FALSE)</f>
        <v>War Eagle Creek near CR6129</v>
      </c>
      <c r="E18" s="209" t="s">
        <v>874</v>
      </c>
      <c r="F18" s="209" t="s">
        <v>218</v>
      </c>
      <c r="G18" s="197">
        <v>18</v>
      </c>
      <c r="H18" s="197">
        <v>62</v>
      </c>
      <c r="I18" s="197">
        <v>7.1</v>
      </c>
      <c r="J18" s="197">
        <v>48.7</v>
      </c>
      <c r="K18" s="225">
        <v>0.62</v>
      </c>
      <c r="L18" s="209">
        <v>2.4E-2</v>
      </c>
      <c r="M18" s="197">
        <v>0.5</v>
      </c>
      <c r="N18" s="197">
        <v>5.8</v>
      </c>
      <c r="O18" s="208"/>
      <c r="P18" s="145"/>
      <c r="Q18" s="50">
        <v>0.58888888888888891</v>
      </c>
      <c r="R18" s="48">
        <v>64</v>
      </c>
      <c r="S18" s="48">
        <v>91</v>
      </c>
      <c r="T18" s="67">
        <f t="shared" si="2"/>
        <v>17.777777777777779</v>
      </c>
      <c r="U18" s="67">
        <f t="shared" si="2"/>
        <v>32.777777777777779</v>
      </c>
      <c r="V18" s="67"/>
      <c r="W18" s="48">
        <v>0</v>
      </c>
      <c r="X18" s="48">
        <v>2</v>
      </c>
      <c r="Y18" s="48">
        <v>1</v>
      </c>
      <c r="Z18" s="48">
        <v>0</v>
      </c>
      <c r="AA18" s="48">
        <v>4</v>
      </c>
      <c r="AB18" s="48">
        <v>1</v>
      </c>
      <c r="AC18" s="48">
        <v>5</v>
      </c>
      <c r="AD18" s="48" t="s">
        <v>182</v>
      </c>
      <c r="AE18" s="48"/>
    </row>
    <row r="19" spans="1:36" s="98" customFormat="1" ht="15.6">
      <c r="A19" s="231">
        <v>45063.385416666701</v>
      </c>
      <c r="B19" s="229" t="s">
        <v>1063</v>
      </c>
      <c r="C19" s="229">
        <v>109</v>
      </c>
      <c r="D19" s="229" t="str">
        <f>VLOOKUP(C19,site.locations!$A$3:$B$27,2,FALSE)</f>
        <v>War Eagle Creek near CR6129</v>
      </c>
      <c r="E19" s="229" t="s">
        <v>1064</v>
      </c>
      <c r="F19" s="229" t="s">
        <v>218</v>
      </c>
      <c r="G19" s="211">
        <v>26</v>
      </c>
      <c r="H19" s="211">
        <v>69.599999999999994</v>
      </c>
      <c r="I19" s="211">
        <v>6.8</v>
      </c>
      <c r="J19" s="211">
        <v>55.3</v>
      </c>
      <c r="K19" s="232">
        <v>0.48</v>
      </c>
      <c r="L19" s="210">
        <v>3.3000000000000002E-2</v>
      </c>
      <c r="M19" s="211">
        <v>2</v>
      </c>
      <c r="N19" s="211">
        <v>8.1</v>
      </c>
      <c r="O19" s="208"/>
      <c r="P19" s="145"/>
      <c r="Q19" s="50">
        <v>0.40277777777777773</v>
      </c>
      <c r="R19" s="48">
        <v>71</v>
      </c>
      <c r="S19" s="48">
        <v>83</v>
      </c>
      <c r="T19" s="67">
        <f t="shared" si="2"/>
        <v>21.666666666666668</v>
      </c>
      <c r="U19" s="67">
        <f t="shared" si="2"/>
        <v>28.333333333333332</v>
      </c>
      <c r="V19" s="67"/>
      <c r="W19" s="48">
        <v>1</v>
      </c>
      <c r="X19" s="48">
        <v>1</v>
      </c>
      <c r="Y19" s="48">
        <v>0</v>
      </c>
      <c r="Z19" s="48">
        <v>3</v>
      </c>
      <c r="AA19" s="48">
        <v>2</v>
      </c>
      <c r="AB19" s="48">
        <v>0</v>
      </c>
      <c r="AC19" s="48">
        <v>5</v>
      </c>
      <c r="AD19" s="48" t="s">
        <v>182</v>
      </c>
      <c r="AE19" s="48"/>
    </row>
    <row r="20" spans="1:36" s="98" customFormat="1" ht="15.6">
      <c r="A20" s="231">
        <v>45155.451388888898</v>
      </c>
      <c r="B20" s="229" t="s">
        <v>1087</v>
      </c>
      <c r="C20" s="229">
        <v>109</v>
      </c>
      <c r="D20" s="229" t="str">
        <f>VLOOKUP(C20,site.locations!$A$3:$B$27,2,FALSE)</f>
        <v>War Eagle Creek near CR6129</v>
      </c>
      <c r="E20" s="229" t="s">
        <v>1064</v>
      </c>
      <c r="F20" s="229" t="s">
        <v>218</v>
      </c>
      <c r="G20" s="211">
        <v>64</v>
      </c>
      <c r="H20" s="211">
        <v>142.6</v>
      </c>
      <c r="I20" s="211">
        <v>7.3</v>
      </c>
      <c r="J20" s="211">
        <v>88.1</v>
      </c>
      <c r="K20" s="232">
        <v>0.41299999999999998</v>
      </c>
      <c r="L20" s="210">
        <v>0.03</v>
      </c>
      <c r="M20" s="211">
        <v>3.8</v>
      </c>
      <c r="N20" s="211">
        <v>5.0999999999999996</v>
      </c>
      <c r="O20" s="208"/>
      <c r="P20" s="145"/>
      <c r="Q20" s="50">
        <v>0.45277777777777778</v>
      </c>
      <c r="R20" s="48">
        <v>82</v>
      </c>
      <c r="S20" s="48">
        <v>80</v>
      </c>
      <c r="T20" s="67">
        <f t="shared" si="2"/>
        <v>27.777777777777779</v>
      </c>
      <c r="U20" s="67">
        <f t="shared" si="2"/>
        <v>26.666666666666664</v>
      </c>
      <c r="V20" s="67"/>
      <c r="W20" s="48">
        <v>2</v>
      </c>
      <c r="X20" s="48">
        <v>1</v>
      </c>
      <c r="Y20" s="48">
        <v>1</v>
      </c>
      <c r="Z20" s="48">
        <v>6</v>
      </c>
      <c r="AA20" s="48">
        <v>2</v>
      </c>
      <c r="AB20" s="48">
        <v>1</v>
      </c>
      <c r="AC20" s="48">
        <v>9</v>
      </c>
      <c r="AD20" s="48" t="s">
        <v>182</v>
      </c>
      <c r="AE20" s="48"/>
    </row>
    <row r="21" spans="1:36" s="98" customFormat="1" ht="28.9">
      <c r="A21" s="223">
        <v>45236</v>
      </c>
      <c r="B21" s="209" t="s">
        <v>1097</v>
      </c>
      <c r="C21" s="224">
        <v>109</v>
      </c>
      <c r="D21" s="138" t="s">
        <v>68</v>
      </c>
      <c r="E21" s="209" t="s">
        <v>1098</v>
      </c>
      <c r="F21" s="209" t="s">
        <v>218</v>
      </c>
      <c r="G21" s="209">
        <v>52</v>
      </c>
      <c r="H21" s="197">
        <v>121</v>
      </c>
      <c r="I21" s="197">
        <v>7</v>
      </c>
      <c r="J21" s="197">
        <v>75</v>
      </c>
      <c r="K21" s="225">
        <v>0.17</v>
      </c>
      <c r="L21" s="196">
        <v>7.0000000000000001E-3</v>
      </c>
      <c r="M21" s="197">
        <v>0</v>
      </c>
      <c r="N21" s="197">
        <v>1.4</v>
      </c>
      <c r="O21" s="208"/>
      <c r="P21" s="145"/>
      <c r="Q21" s="50">
        <v>0.41666666666666669</v>
      </c>
      <c r="R21" s="48">
        <v>58</v>
      </c>
      <c r="S21" s="48">
        <v>69</v>
      </c>
      <c r="T21" s="67">
        <f>CONVERT(R21,"F","C")</f>
        <v>14.444444444444445</v>
      </c>
      <c r="U21" s="67">
        <f>CONVERT(S21,"F","C")</f>
        <v>20.555555555555554</v>
      </c>
      <c r="V21" s="67"/>
      <c r="W21" s="48">
        <v>2</v>
      </c>
      <c r="X21" s="48">
        <v>0</v>
      </c>
      <c r="Y21" s="48">
        <v>1</v>
      </c>
      <c r="Z21" s="48">
        <v>6</v>
      </c>
      <c r="AA21" s="48">
        <v>0</v>
      </c>
      <c r="AB21" s="48">
        <v>1</v>
      </c>
      <c r="AC21" s="48">
        <v>7</v>
      </c>
      <c r="AD21" s="48" t="s">
        <v>182</v>
      </c>
      <c r="AE21" s="48"/>
    </row>
    <row r="22" spans="1:36" ht="28.9">
      <c r="A22" s="226">
        <v>45337</v>
      </c>
      <c r="B22" s="41" t="s">
        <v>1139</v>
      </c>
      <c r="C22" s="41">
        <v>109</v>
      </c>
      <c r="D22" s="270" t="s">
        <v>68</v>
      </c>
      <c r="E22" s="41" t="s">
        <v>1098</v>
      </c>
      <c r="F22" s="41" t="s">
        <v>218</v>
      </c>
      <c r="G22" s="42">
        <v>24</v>
      </c>
      <c r="H22" s="42">
        <v>67</v>
      </c>
      <c r="I22" s="42">
        <v>7</v>
      </c>
      <c r="J22" s="42">
        <v>44.9</v>
      </c>
      <c r="K22" s="43">
        <v>0.50900000000000001</v>
      </c>
      <c r="L22" s="44">
        <v>1.9E-2</v>
      </c>
      <c r="M22" s="42">
        <v>0.1</v>
      </c>
      <c r="N22" s="42">
        <v>3</v>
      </c>
      <c r="O22" s="212">
        <v>9.25</v>
      </c>
      <c r="P22" s="67">
        <v>112</v>
      </c>
      <c r="Q22" s="50">
        <v>0.47916666666666669</v>
      </c>
      <c r="T22" s="48">
        <v>10</v>
      </c>
      <c r="U22" s="48">
        <v>16</v>
      </c>
      <c r="V22" s="48">
        <v>9.8000000000000007</v>
      </c>
      <c r="AF22" s="128"/>
    </row>
    <row r="23" spans="1:36">
      <c r="A23" s="61">
        <v>45427</v>
      </c>
      <c r="B23" s="41" t="s">
        <v>1148</v>
      </c>
      <c r="C23" s="41">
        <v>109</v>
      </c>
      <c r="D23" s="41"/>
      <c r="E23" s="41"/>
      <c r="F23" s="41" t="s">
        <v>218</v>
      </c>
      <c r="G23" s="41">
        <v>32</v>
      </c>
      <c r="H23" s="41">
        <v>95.4</v>
      </c>
      <c r="I23" s="41">
        <v>7.6</v>
      </c>
      <c r="J23" s="41">
        <v>46.9</v>
      </c>
      <c r="K23" s="41">
        <v>0.52</v>
      </c>
      <c r="L23" s="41">
        <v>2.7E-2</v>
      </c>
      <c r="M23" s="41">
        <v>0.8</v>
      </c>
      <c r="N23" s="41">
        <v>4.5</v>
      </c>
      <c r="O23" s="212">
        <v>9.83</v>
      </c>
      <c r="P23" s="67">
        <v>102.9</v>
      </c>
      <c r="Q23" s="50">
        <v>0.4375</v>
      </c>
      <c r="U23" s="48">
        <v>20.6</v>
      </c>
      <c r="V23" s="48">
        <v>18.5</v>
      </c>
      <c r="W23" s="48">
        <v>2</v>
      </c>
      <c r="X23" s="48">
        <v>1</v>
      </c>
      <c r="Y23" s="48">
        <v>0</v>
      </c>
      <c r="Z23" s="48">
        <v>6</v>
      </c>
      <c r="AA23" s="48">
        <v>2</v>
      </c>
      <c r="AB23" s="48">
        <v>0</v>
      </c>
      <c r="AC23" s="48">
        <v>8</v>
      </c>
      <c r="AD23" s="48" t="s">
        <v>1149</v>
      </c>
      <c r="AF23" s="129"/>
    </row>
    <row r="24" spans="1:36" ht="28.9">
      <c r="A24" s="61">
        <v>45510</v>
      </c>
      <c r="B24" s="41" t="s">
        <v>1173</v>
      </c>
      <c r="C24" s="41">
        <v>109</v>
      </c>
      <c r="D24" s="41" t="s">
        <v>874</v>
      </c>
      <c r="E24" s="41" t="s">
        <v>874</v>
      </c>
      <c r="F24" s="41" t="s">
        <v>218</v>
      </c>
      <c r="G24" s="41">
        <v>76</v>
      </c>
      <c r="H24" s="41">
        <v>187</v>
      </c>
      <c r="I24" s="41">
        <v>7</v>
      </c>
      <c r="J24" s="41">
        <v>107.6</v>
      </c>
      <c r="K24" s="41">
        <v>8.0000000000000002E-3</v>
      </c>
      <c r="L24" s="41">
        <v>0.02</v>
      </c>
      <c r="M24" s="41">
        <v>1.2</v>
      </c>
      <c r="N24" s="41">
        <v>0.7</v>
      </c>
      <c r="O24" s="74">
        <v>3.15</v>
      </c>
      <c r="P24" s="67">
        <v>40.5</v>
      </c>
      <c r="Q24" s="213">
        <v>0.4201388888888889</v>
      </c>
      <c r="R24" s="67"/>
      <c r="S24" s="67"/>
      <c r="T24" s="67">
        <v>28</v>
      </c>
      <c r="U24" s="67">
        <v>28</v>
      </c>
      <c r="V24" s="67">
        <v>28.3</v>
      </c>
      <c r="W24" s="48">
        <v>5</v>
      </c>
      <c r="X24" s="67">
        <v>2</v>
      </c>
      <c r="Y24" s="67">
        <v>1</v>
      </c>
      <c r="Z24" s="67">
        <v>15</v>
      </c>
      <c r="AA24" s="67">
        <v>4</v>
      </c>
      <c r="AB24" s="67">
        <v>1</v>
      </c>
      <c r="AC24" s="67">
        <v>20</v>
      </c>
      <c r="AD24" s="48" t="s">
        <v>184</v>
      </c>
      <c r="AF24" s="130"/>
    </row>
    <row r="25" spans="1:36" ht="15.6">
      <c r="A25" s="233">
        <v>45621.529166666667</v>
      </c>
      <c r="B25" s="48" t="s">
        <v>1198</v>
      </c>
      <c r="C25" s="48">
        <v>109</v>
      </c>
      <c r="D25" s="48" t="s">
        <v>1199</v>
      </c>
      <c r="E25" s="48" t="s">
        <v>1199</v>
      </c>
      <c r="F25" s="48" t="s">
        <v>218</v>
      </c>
      <c r="G25" s="67">
        <v>32</v>
      </c>
      <c r="H25" s="67">
        <v>107.4</v>
      </c>
      <c r="I25" s="67">
        <v>7.1</v>
      </c>
      <c r="J25" s="67">
        <v>54.8</v>
      </c>
      <c r="K25" s="212">
        <v>0.91100000000000003</v>
      </c>
      <c r="L25" s="214">
        <v>1.7000000000000001E-2</v>
      </c>
      <c r="M25" s="67">
        <v>0</v>
      </c>
      <c r="N25" s="67">
        <v>2.2000000000000002</v>
      </c>
      <c r="O25" s="212">
        <v>9.8699999999999992</v>
      </c>
      <c r="P25" s="67">
        <v>93.7</v>
      </c>
      <c r="Q25" s="50">
        <v>0.41666666666666669</v>
      </c>
      <c r="R25" s="48">
        <v>55.2</v>
      </c>
      <c r="S25" s="48">
        <v>55</v>
      </c>
      <c r="T25" s="67">
        <f>(5/9)*(R25-32)</f>
        <v>12.888888888888891</v>
      </c>
      <c r="U25" s="67">
        <f>(5/9)*(S25-32)</f>
        <v>12.777777777777779</v>
      </c>
      <c r="V25" s="48">
        <v>12.9</v>
      </c>
      <c r="W25" s="48" t="s">
        <v>1192</v>
      </c>
      <c r="X25" s="48" t="s">
        <v>1192</v>
      </c>
      <c r="Y25" s="48" t="s">
        <v>1192</v>
      </c>
      <c r="Z25" s="48" t="s">
        <v>1192</v>
      </c>
      <c r="AA25" s="48" t="s">
        <v>1192</v>
      </c>
      <c r="AB25" s="48" t="s">
        <v>1192</v>
      </c>
      <c r="AC25" s="48" t="s">
        <v>1192</v>
      </c>
      <c r="AD25" s="48" t="s">
        <v>1192</v>
      </c>
      <c r="AF25" s="131"/>
    </row>
    <row r="26" spans="1:36">
      <c r="A26" s="226">
        <v>45694</v>
      </c>
      <c r="B26" s="41" t="s">
        <v>1225</v>
      </c>
      <c r="C26" s="48">
        <v>109</v>
      </c>
      <c r="D26" s="41" t="s">
        <v>1199</v>
      </c>
      <c r="E26" s="41" t="s">
        <v>1199</v>
      </c>
      <c r="F26" s="41" t="s">
        <v>218</v>
      </c>
      <c r="G26" s="42">
        <v>24</v>
      </c>
      <c r="H26" s="42">
        <v>75.2</v>
      </c>
      <c r="I26" s="42">
        <v>7.1</v>
      </c>
      <c r="J26" s="42">
        <v>44.1</v>
      </c>
      <c r="K26" s="43">
        <v>1.0760000000000001</v>
      </c>
      <c r="L26" s="44">
        <v>1.6E-2</v>
      </c>
      <c r="M26" s="42">
        <v>0.2</v>
      </c>
      <c r="N26" s="42">
        <v>3.3</v>
      </c>
      <c r="O26" s="48">
        <v>11.93</v>
      </c>
      <c r="P26" s="48">
        <v>111</v>
      </c>
      <c r="Q26" s="213">
        <v>0.4548611111111111</v>
      </c>
      <c r="R26" s="48">
        <v>53.6</v>
      </c>
      <c r="S26" s="48">
        <v>68</v>
      </c>
      <c r="T26" s="48">
        <f t="shared" ref="T26:U26" si="3">(R26-32)/1.8</f>
        <v>12</v>
      </c>
      <c r="U26" s="48">
        <f t="shared" si="3"/>
        <v>20</v>
      </c>
      <c r="V26" s="48">
        <v>12.2</v>
      </c>
      <c r="W26" s="48" t="s">
        <v>1192</v>
      </c>
      <c r="X26" s="48" t="s">
        <v>1192</v>
      </c>
      <c r="Y26" s="48" t="s">
        <v>1192</v>
      </c>
      <c r="Z26" s="48" t="s">
        <v>1192</v>
      </c>
      <c r="AA26" s="48" t="s">
        <v>1192</v>
      </c>
      <c r="AB26" s="48" t="s">
        <v>1192</v>
      </c>
      <c r="AC26" s="48" t="s">
        <v>1192</v>
      </c>
      <c r="AD26" s="48" t="s">
        <v>1192</v>
      </c>
      <c r="AF26" s="168"/>
      <c r="AG26" s="168"/>
      <c r="AH26" s="168"/>
      <c r="AI26" s="168"/>
      <c r="AJ26" s="168"/>
    </row>
    <row r="27" spans="1:36" s="179" customFormat="1" ht="28.9">
      <c r="A27" s="61">
        <v>45789.461111111108</v>
      </c>
      <c r="B27" s="41" t="s">
        <v>1253</v>
      </c>
      <c r="C27" s="48">
        <v>109</v>
      </c>
      <c r="D27" s="41" t="s">
        <v>874</v>
      </c>
      <c r="E27" s="41" t="s">
        <v>874</v>
      </c>
      <c r="F27" s="41" t="s">
        <v>218</v>
      </c>
      <c r="G27" s="41">
        <v>28</v>
      </c>
      <c r="H27" s="42">
        <v>78.099999999999994</v>
      </c>
      <c r="I27" s="42">
        <v>7.4</v>
      </c>
      <c r="J27" s="42">
        <v>48.1</v>
      </c>
      <c r="K27" s="41">
        <v>0.47799999999999998</v>
      </c>
      <c r="L27" s="41">
        <v>6.0000000000000001E-3</v>
      </c>
      <c r="M27" s="42">
        <v>0.2</v>
      </c>
      <c r="N27" s="42">
        <v>2.4</v>
      </c>
      <c r="O27" s="48">
        <v>11.58</v>
      </c>
      <c r="P27" s="48">
        <v>129.9</v>
      </c>
      <c r="Q27" s="50">
        <v>0.48402777777777778</v>
      </c>
      <c r="R27" s="48"/>
      <c r="S27" s="48"/>
      <c r="T27" s="48">
        <v>18</v>
      </c>
      <c r="U27" s="48">
        <v>21</v>
      </c>
      <c r="V27" s="48">
        <v>17.8</v>
      </c>
      <c r="W27" s="48">
        <v>4</v>
      </c>
      <c r="X27" s="48">
        <v>1</v>
      </c>
      <c r="Y27" s="48">
        <v>1</v>
      </c>
      <c r="Z27" s="48">
        <v>12</v>
      </c>
      <c r="AA27" s="48">
        <v>2</v>
      </c>
      <c r="AB27" s="48">
        <v>1</v>
      </c>
      <c r="AC27" s="48">
        <v>15</v>
      </c>
      <c r="AD27" s="48" t="s">
        <v>183</v>
      </c>
      <c r="AE27" s="48"/>
    </row>
    <row r="28" spans="1:36" s="51" customFormat="1">
      <c r="A28" s="233">
        <v>45908.65</v>
      </c>
      <c r="B28" s="48" t="s">
        <v>1279</v>
      </c>
      <c r="C28" s="51">
        <v>109</v>
      </c>
      <c r="D28" s="56" t="s">
        <v>1280</v>
      </c>
      <c r="E28" s="56" t="s">
        <v>1280</v>
      </c>
      <c r="F28" s="56" t="s">
        <v>218</v>
      </c>
      <c r="G28" s="56">
        <v>60</v>
      </c>
      <c r="H28" s="56">
        <v>138.5</v>
      </c>
      <c r="I28" s="56">
        <v>7.1</v>
      </c>
      <c r="J28" s="56">
        <v>79.3</v>
      </c>
      <c r="K28" s="56">
        <v>0.36599999999999999</v>
      </c>
      <c r="L28" s="56">
        <v>1.2E-2</v>
      </c>
      <c r="M28" s="56">
        <v>4.2</v>
      </c>
      <c r="N28" s="56">
        <v>4.4000000000000004</v>
      </c>
      <c r="O28" s="301">
        <v>7.87</v>
      </c>
      <c r="P28" s="302">
        <v>91</v>
      </c>
      <c r="Q28" s="288">
        <v>0.46875</v>
      </c>
      <c r="T28" s="51">
        <v>22.5</v>
      </c>
      <c r="U28" s="51">
        <v>23.5</v>
      </c>
      <c r="V28" s="51">
        <v>22.2</v>
      </c>
      <c r="W28" s="51">
        <v>5</v>
      </c>
      <c r="X28" s="51">
        <v>0</v>
      </c>
      <c r="Y28" s="51">
        <v>1</v>
      </c>
      <c r="Z28" s="51">
        <v>15</v>
      </c>
      <c r="AA28" s="51">
        <v>0</v>
      </c>
      <c r="AB28" s="51">
        <v>1</v>
      </c>
      <c r="AC28" s="51">
        <v>16</v>
      </c>
      <c r="AD28" s="51" t="s">
        <v>183</v>
      </c>
    </row>
    <row r="29" spans="1:36" ht="15.6">
      <c r="A29" s="340">
        <v>46001</v>
      </c>
      <c r="B29" s="341" t="s">
        <v>1304</v>
      </c>
      <c r="C29" s="342">
        <v>109</v>
      </c>
      <c r="D29" s="341" t="s">
        <v>1305</v>
      </c>
      <c r="E29" s="341" t="s">
        <v>1305</v>
      </c>
      <c r="F29" s="341" t="s">
        <v>218</v>
      </c>
      <c r="G29" s="343">
        <v>44</v>
      </c>
      <c r="H29" s="343">
        <v>126.2</v>
      </c>
      <c r="I29" s="343">
        <v>7.3</v>
      </c>
      <c r="J29" s="343">
        <v>62.3</v>
      </c>
      <c r="K29" s="344">
        <v>0.33600000000000002</v>
      </c>
      <c r="L29" s="345">
        <v>1.2E-2</v>
      </c>
      <c r="M29" s="343">
        <v>0</v>
      </c>
      <c r="N29" s="343">
        <v>0.9</v>
      </c>
      <c r="O29" s="346">
        <v>12.8</v>
      </c>
      <c r="P29" s="347">
        <v>109</v>
      </c>
      <c r="Q29" s="348">
        <v>0.47916666666666669</v>
      </c>
      <c r="R29" s="342"/>
      <c r="S29" s="342"/>
      <c r="T29" s="342">
        <v>8.5</v>
      </c>
      <c r="U29" s="342">
        <v>7</v>
      </c>
      <c r="V29" s="342">
        <v>8.1</v>
      </c>
      <c r="W29" s="342"/>
      <c r="X29" s="342"/>
      <c r="Y29" s="342"/>
      <c r="Z29" s="342"/>
      <c r="AA29" s="342"/>
      <c r="AB29" s="342"/>
      <c r="AC29" s="342"/>
      <c r="AD29" s="342"/>
      <c r="AE29" s="349"/>
      <c r="AF29" s="349"/>
      <c r="AG29" s="349"/>
    </row>
    <row r="30" spans="1:36">
      <c r="E30" s="271"/>
      <c r="F30" s="271"/>
    </row>
    <row r="38" spans="1:13">
      <c r="E38" s="271"/>
      <c r="F38" s="271"/>
      <c r="G38" s="271"/>
      <c r="H38" s="271"/>
      <c r="I38" s="271"/>
      <c r="J38" s="271"/>
    </row>
    <row r="43" spans="1:13">
      <c r="E43" s="271"/>
      <c r="F43" s="271"/>
      <c r="G43" s="271"/>
      <c r="H43" s="271"/>
      <c r="I43" s="271"/>
      <c r="J43" s="271"/>
      <c r="K43" s="271"/>
      <c r="L43" s="271"/>
      <c r="M43" s="271"/>
    </row>
    <row r="48" spans="1:13">
      <c r="A48" s="271"/>
      <c r="B48" s="271"/>
    </row>
    <row r="50" spans="1:13">
      <c r="E50" s="271"/>
      <c r="F50" s="271"/>
    </row>
    <row r="56" spans="1:13">
      <c r="A56" s="271"/>
      <c r="B56" s="271"/>
      <c r="C56" s="271"/>
      <c r="D56" s="271"/>
    </row>
    <row r="58" spans="1:13">
      <c r="E58" s="271"/>
      <c r="F58" s="271"/>
      <c r="G58" s="271"/>
      <c r="H58" s="271"/>
      <c r="I58" s="271"/>
      <c r="J58" s="271"/>
    </row>
    <row r="61" spans="1:13">
      <c r="A61" s="271"/>
      <c r="B61" s="271"/>
      <c r="C61" s="271"/>
      <c r="D61" s="271"/>
    </row>
    <row r="63" spans="1:13">
      <c r="E63" s="271"/>
      <c r="F63" s="271"/>
      <c r="G63" s="271"/>
      <c r="H63" s="271"/>
      <c r="I63" s="271"/>
      <c r="J63" s="271"/>
      <c r="K63" s="271"/>
      <c r="L63" s="271"/>
      <c r="M63" s="271"/>
    </row>
    <row r="70" spans="5:10">
      <c r="E70" s="271"/>
      <c r="F70" s="271"/>
    </row>
    <row r="78" spans="5:10">
      <c r="E78" s="271"/>
      <c r="F78" s="271"/>
      <c r="G78" s="271"/>
      <c r="H78" s="271"/>
      <c r="I78" s="271"/>
      <c r="J78" s="271"/>
    </row>
    <row r="83" spans="5:13">
      <c r="E83" s="271"/>
      <c r="F83" s="271"/>
      <c r="G83" s="271"/>
      <c r="H83" s="271"/>
      <c r="I83" s="271"/>
      <c r="J83" s="271"/>
      <c r="K83" s="271"/>
      <c r="L83" s="271"/>
      <c r="M83" s="271"/>
    </row>
    <row r="90" spans="5:13">
      <c r="E90" s="271"/>
      <c r="F90" s="271"/>
    </row>
    <row r="98" spans="5:13">
      <c r="E98" s="271"/>
      <c r="F98" s="271"/>
      <c r="G98" s="271"/>
      <c r="H98" s="271"/>
      <c r="I98" s="271"/>
      <c r="J98" s="271"/>
    </row>
    <row r="103" spans="5:13">
      <c r="E103" s="271"/>
      <c r="F103" s="271"/>
      <c r="G103" s="271"/>
      <c r="H103" s="271"/>
      <c r="I103" s="271"/>
      <c r="J103" s="271"/>
      <c r="K103" s="271"/>
      <c r="L103" s="271"/>
      <c r="M103" s="271"/>
    </row>
    <row r="109" spans="5:13" ht="15" thickBot="1"/>
    <row r="110" spans="5:13">
      <c r="E110" s="272"/>
      <c r="F110" s="272"/>
    </row>
    <row r="115" spans="5:13" ht="15" thickBot="1">
      <c r="E115" s="273"/>
      <c r="F115" s="273"/>
    </row>
    <row r="117" spans="5:13" ht="15" thickBot="1"/>
    <row r="118" spans="5:13">
      <c r="E118" s="272"/>
      <c r="F118" s="272"/>
      <c r="G118" s="272"/>
      <c r="H118" s="272"/>
      <c r="I118" s="272"/>
      <c r="J118" s="272"/>
    </row>
    <row r="121" spans="5:13" ht="15" thickBot="1">
      <c r="E121" s="273"/>
      <c r="F121" s="273"/>
      <c r="G121" s="273"/>
      <c r="H121" s="273"/>
      <c r="I121" s="273"/>
      <c r="J121" s="273"/>
    </row>
    <row r="122" spans="5:13" ht="15" thickBot="1"/>
    <row r="123" spans="5:13">
      <c r="E123" s="272"/>
      <c r="F123" s="272"/>
      <c r="G123" s="272"/>
      <c r="H123" s="272"/>
      <c r="I123" s="272"/>
      <c r="J123" s="272"/>
      <c r="K123" s="272"/>
      <c r="L123" s="272"/>
      <c r="M123" s="272"/>
    </row>
    <row r="125" spans="5:13" ht="15" thickBot="1">
      <c r="E125" s="273"/>
      <c r="F125" s="273"/>
      <c r="G125" s="273"/>
      <c r="H125" s="273"/>
      <c r="I125" s="273"/>
      <c r="J125" s="273"/>
      <c r="K125" s="273"/>
      <c r="L125" s="273"/>
      <c r="M125" s="273"/>
    </row>
    <row r="129" spans="5:13" ht="15" thickBot="1"/>
    <row r="130" spans="5:13">
      <c r="E130" s="272"/>
      <c r="F130" s="272"/>
    </row>
    <row r="135" spans="5:13" ht="15" thickBot="1">
      <c r="E135" s="273"/>
      <c r="F135" s="273"/>
    </row>
    <row r="137" spans="5:13" ht="15" thickBot="1"/>
    <row r="138" spans="5:13">
      <c r="E138" s="272"/>
      <c r="F138" s="272"/>
      <c r="G138" s="272"/>
      <c r="H138" s="272"/>
      <c r="I138" s="272"/>
      <c r="J138" s="272"/>
    </row>
    <row r="141" spans="5:13" ht="15" thickBot="1">
      <c r="E141" s="273"/>
      <c r="F141" s="273"/>
      <c r="G141" s="273"/>
      <c r="H141" s="273"/>
      <c r="I141" s="273"/>
      <c r="J141" s="273"/>
    </row>
    <row r="142" spans="5:13" ht="15" thickBot="1"/>
    <row r="143" spans="5:13">
      <c r="E143" s="272"/>
      <c r="F143" s="272"/>
      <c r="G143" s="272"/>
      <c r="H143" s="272"/>
      <c r="I143" s="272"/>
      <c r="J143" s="272"/>
      <c r="K143" s="272"/>
      <c r="L143" s="272"/>
      <c r="M143" s="272"/>
    </row>
    <row r="145" spans="5:13" ht="15" thickBot="1">
      <c r="E145" s="273"/>
      <c r="F145" s="273"/>
      <c r="G145" s="273"/>
      <c r="H145" s="273"/>
      <c r="I145" s="273"/>
      <c r="J145" s="273"/>
      <c r="K145" s="273"/>
      <c r="L145" s="273"/>
      <c r="M145" s="273"/>
    </row>
  </sheetData>
  <mergeCells count="2">
    <mergeCell ref="W1:Y1"/>
    <mergeCell ref="Z1:AB1"/>
  </mergeCells>
  <pageMargins left="0.7" right="0.7" top="0.75" bottom="0.75" header="0.3" footer="0.3"/>
  <pageSetup orientation="portrait" horizontalDpi="0"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25"/>
  <sheetViews>
    <sheetView zoomScale="90" zoomScaleNormal="90" workbookViewId="0">
      <pane ySplit="2" topLeftCell="A3" activePane="bottomLeft" state="frozen"/>
      <selection pane="bottomLeft" activeCell="A23" sqref="A23:AJ23"/>
    </sheetView>
  </sheetViews>
  <sheetFormatPr defaultColWidth="8.85546875" defaultRowHeight="14.45"/>
  <cols>
    <col min="1" max="1" width="13.42578125" style="48" bestFit="1" customWidth="1"/>
    <col min="2" max="2" width="15.42578125" style="48" bestFit="1" customWidth="1"/>
    <col min="3" max="3" width="9.140625" style="48" bestFit="1" customWidth="1"/>
    <col min="4" max="4" width="20.42578125" style="48" bestFit="1" customWidth="1"/>
    <col min="5" max="5" width="19.42578125" style="48" bestFit="1" customWidth="1"/>
    <col min="6" max="6" width="9.42578125" style="48" bestFit="1" customWidth="1"/>
    <col min="7" max="7" width="14.42578125" style="48" bestFit="1" customWidth="1"/>
    <col min="8" max="8" width="10.140625" style="48" bestFit="1" customWidth="1"/>
    <col min="9" max="9" width="5.140625" style="48" bestFit="1" customWidth="1"/>
    <col min="10" max="10" width="14.140625" style="48" bestFit="1" customWidth="1"/>
    <col min="11" max="11" width="13.42578125" style="48" bestFit="1" customWidth="1"/>
    <col min="12" max="12" width="16" style="48" bestFit="1" customWidth="1"/>
    <col min="13" max="13" width="15.42578125" style="48" bestFit="1" customWidth="1"/>
    <col min="14" max="14" width="8.7109375" style="48" bestFit="1" customWidth="1"/>
    <col min="15" max="16" width="15.28515625" style="48" customWidth="1"/>
    <col min="17" max="17" width="8" style="48" bestFit="1" customWidth="1"/>
    <col min="18" max="18" width="8.28515625" style="48" bestFit="1" customWidth="1"/>
    <col min="19" max="21" width="8.42578125" style="48" bestFit="1" customWidth="1"/>
    <col min="22" max="22" width="18.140625" style="48" customWidth="1"/>
    <col min="23" max="23" width="8.85546875" style="48"/>
    <col min="24" max="24" width="10" style="48" bestFit="1" customWidth="1"/>
    <col min="25" max="25" width="8.28515625" style="48" bestFit="1" customWidth="1"/>
    <col min="26" max="26" width="8.85546875" style="48"/>
    <col min="27" max="27" width="10" style="48" bestFit="1" customWidth="1"/>
    <col min="28" max="28" width="8.28515625" style="48" bestFit="1" customWidth="1"/>
    <col min="29" max="29" width="10.42578125" style="48" bestFit="1" customWidth="1"/>
    <col min="30" max="30" width="13.28515625" style="48" bestFit="1" customWidth="1"/>
    <col min="31" max="36" width="8.85546875" style="48"/>
  </cols>
  <sheetData>
    <row r="1" spans="1:36">
      <c r="A1" s="132" t="s">
        <v>1442</v>
      </c>
      <c r="W1" s="353" t="s">
        <v>1425</v>
      </c>
      <c r="X1" s="353"/>
      <c r="Y1" s="353"/>
      <c r="Z1" s="353" t="s">
        <v>1426</v>
      </c>
      <c r="AA1" s="353"/>
      <c r="AB1" s="353"/>
    </row>
    <row r="2" spans="1:36" s="30" customFormat="1" ht="29.45" customHeight="1">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c r="AE2" s="132"/>
      <c r="AF2" s="132"/>
      <c r="AG2" s="132"/>
      <c r="AH2" s="132"/>
      <c r="AI2" s="132"/>
      <c r="AJ2" s="132"/>
    </row>
    <row r="3" spans="1:36" s="31" customFormat="1">
      <c r="A3" s="137">
        <v>44421</v>
      </c>
      <c r="B3" s="138" t="s">
        <v>900</v>
      </c>
      <c r="C3" s="48">
        <v>110</v>
      </c>
      <c r="D3" s="138" t="str">
        <f>VLOOKUP(C3,site.locations!$A$2:$I$27,2)</f>
        <v>White River at CR 6578</v>
      </c>
      <c r="E3" s="138" t="s">
        <v>901</v>
      </c>
      <c r="F3" s="138" t="s">
        <v>218</v>
      </c>
      <c r="G3" s="138">
        <v>30</v>
      </c>
      <c r="H3" s="138">
        <v>76.599999999999994</v>
      </c>
      <c r="I3" s="138">
        <v>6.9</v>
      </c>
      <c r="J3" s="138">
        <v>44.9</v>
      </c>
      <c r="K3" s="138">
        <v>0.15</v>
      </c>
      <c r="L3" s="138">
        <v>0</v>
      </c>
      <c r="M3" s="138">
        <v>1.5</v>
      </c>
      <c r="N3" s="138">
        <v>3.1</v>
      </c>
      <c r="O3" s="142"/>
      <c r="P3" s="142"/>
      <c r="Q3" s="50">
        <v>0.65277777777777779</v>
      </c>
      <c r="R3" s="48">
        <v>88</v>
      </c>
      <c r="S3" s="48">
        <v>92</v>
      </c>
      <c r="T3" s="67">
        <f>CONVERT(R3, "F","C")</f>
        <v>31.111111111111111</v>
      </c>
      <c r="U3" s="67">
        <f>CONVERT(S3, "F","C")</f>
        <v>33.333333333333336</v>
      </c>
      <c r="V3" s="48"/>
      <c r="W3" s="48">
        <v>5</v>
      </c>
      <c r="X3" s="48">
        <v>2</v>
      </c>
      <c r="Y3" s="48">
        <v>1</v>
      </c>
      <c r="Z3" s="48">
        <v>15</v>
      </c>
      <c r="AA3" s="48">
        <v>4</v>
      </c>
      <c r="AB3" s="48">
        <v>1</v>
      </c>
      <c r="AC3" s="48">
        <v>20</v>
      </c>
      <c r="AD3" s="48" t="s">
        <v>184</v>
      </c>
      <c r="AE3" s="48"/>
      <c r="AF3" s="48"/>
      <c r="AG3" s="48"/>
      <c r="AH3" s="48"/>
      <c r="AI3" s="48"/>
      <c r="AJ3" s="48"/>
    </row>
    <row r="4" spans="1:36" ht="15" customHeight="1">
      <c r="A4" s="137">
        <v>44510</v>
      </c>
      <c r="B4" s="138" t="s">
        <v>916</v>
      </c>
      <c r="C4" s="138">
        <v>110</v>
      </c>
      <c r="D4" s="138" t="s">
        <v>73</v>
      </c>
      <c r="E4" s="138" t="s">
        <v>917</v>
      </c>
      <c r="F4" s="138" t="s">
        <v>218</v>
      </c>
      <c r="G4" s="138">
        <v>16</v>
      </c>
      <c r="H4" s="138">
        <v>46.4</v>
      </c>
      <c r="I4" s="138">
        <v>7</v>
      </c>
      <c r="J4" s="138">
        <v>34</v>
      </c>
      <c r="K4" s="138">
        <v>0.33</v>
      </c>
      <c r="L4" s="141">
        <v>0</v>
      </c>
      <c r="M4" s="138">
        <v>0.7</v>
      </c>
      <c r="N4" s="138">
        <v>3</v>
      </c>
      <c r="O4" s="142"/>
      <c r="P4" s="142"/>
      <c r="Q4" s="50">
        <v>0.5625</v>
      </c>
      <c r="R4" s="48">
        <f>CONVERT(T4,"C","F")</f>
        <v>58.1</v>
      </c>
      <c r="S4" s="48">
        <f>CONVERT(U4,"C","F")</f>
        <v>66.2</v>
      </c>
      <c r="T4" s="48">
        <v>14.5</v>
      </c>
      <c r="U4" s="48">
        <v>19</v>
      </c>
    </row>
    <row r="5" spans="1:36" s="31" customFormat="1" ht="28.9">
      <c r="A5" s="61">
        <v>44603</v>
      </c>
      <c r="B5" s="41" t="s">
        <v>940</v>
      </c>
      <c r="C5" s="48">
        <v>110</v>
      </c>
      <c r="D5" s="48" t="s">
        <v>73</v>
      </c>
      <c r="E5" s="41" t="s">
        <v>941</v>
      </c>
      <c r="F5" s="41" t="s">
        <v>218</v>
      </c>
      <c r="G5" s="41">
        <v>10</v>
      </c>
      <c r="H5" s="42">
        <v>30.5</v>
      </c>
      <c r="I5" s="42">
        <v>6.2</v>
      </c>
      <c r="J5" s="42">
        <v>32.700000000000003</v>
      </c>
      <c r="K5" s="43">
        <v>0.26</v>
      </c>
      <c r="L5" s="44">
        <v>2E-3</v>
      </c>
      <c r="M5" s="42">
        <v>1.4</v>
      </c>
      <c r="N5" s="42">
        <v>7.4</v>
      </c>
      <c r="O5" s="47">
        <v>13.78</v>
      </c>
      <c r="P5" s="47">
        <v>114</v>
      </c>
      <c r="Q5" s="50">
        <v>0.51736111111111105</v>
      </c>
      <c r="R5" s="48">
        <v>44</v>
      </c>
      <c r="S5" s="48">
        <v>71</v>
      </c>
      <c r="T5" s="67">
        <f>CONVERT(R5,"F","C")</f>
        <v>6.6666666666666661</v>
      </c>
      <c r="U5" s="67">
        <f>CONVERT(S5,"F","C")</f>
        <v>21.666666666666668</v>
      </c>
      <c r="V5" s="48">
        <v>6.9</v>
      </c>
      <c r="W5" s="48"/>
      <c r="X5" s="48"/>
      <c r="Y5" s="48"/>
      <c r="Z5" s="48"/>
      <c r="AA5" s="48"/>
      <c r="AB5" s="48"/>
      <c r="AC5" s="48"/>
      <c r="AD5" s="48"/>
      <c r="AE5" s="48"/>
      <c r="AF5" s="48"/>
      <c r="AG5" s="48"/>
      <c r="AH5" s="48"/>
      <c r="AI5" s="48"/>
      <c r="AJ5" s="48"/>
    </row>
    <row r="6" spans="1:36" s="31" customFormat="1" ht="28.9">
      <c r="A6" s="61">
        <v>44706</v>
      </c>
      <c r="B6" s="41" t="s">
        <v>967</v>
      </c>
      <c r="C6" s="48">
        <v>110</v>
      </c>
      <c r="D6" s="48" t="s">
        <v>73</v>
      </c>
      <c r="E6" s="41" t="s">
        <v>73</v>
      </c>
      <c r="F6" s="41" t="s">
        <v>218</v>
      </c>
      <c r="G6" s="42">
        <v>12</v>
      </c>
      <c r="H6" s="42">
        <v>37.5</v>
      </c>
      <c r="I6" s="41">
        <v>6.4</v>
      </c>
      <c r="J6" s="42">
        <v>27.4</v>
      </c>
      <c r="K6" s="41">
        <v>0.23</v>
      </c>
      <c r="L6" s="41">
        <v>1.2E-2</v>
      </c>
      <c r="M6" s="42">
        <v>2.2000000000000002</v>
      </c>
      <c r="N6" s="42">
        <v>5.9</v>
      </c>
      <c r="O6" s="47">
        <v>9.9499999999999993</v>
      </c>
      <c r="P6" s="47">
        <v>104.8</v>
      </c>
      <c r="Q6" s="50">
        <v>0.54166666666666663</v>
      </c>
      <c r="R6" s="48">
        <v>64</v>
      </c>
      <c r="S6" s="48">
        <v>69</v>
      </c>
      <c r="T6" s="67">
        <f>CONVERT(R6,"F","C")</f>
        <v>17.777777777777779</v>
      </c>
      <c r="U6" s="67">
        <f>CONVERT(S6,"F","C")</f>
        <v>20.555555555555554</v>
      </c>
      <c r="V6" s="48">
        <v>17.8</v>
      </c>
      <c r="W6" s="48">
        <v>6</v>
      </c>
      <c r="X6" s="48">
        <v>2</v>
      </c>
      <c r="Y6" s="48">
        <v>3</v>
      </c>
      <c r="Z6" s="48">
        <f>W6*index!$B$2</f>
        <v>18</v>
      </c>
      <c r="AA6" s="48">
        <f>X6*index!$B$3</f>
        <v>4</v>
      </c>
      <c r="AB6" s="48">
        <f>Y6*index!$B$4</f>
        <v>3</v>
      </c>
      <c r="AC6" s="48">
        <f>SUM(Z6:AB6)</f>
        <v>25</v>
      </c>
      <c r="AD6" s="48" t="str">
        <f>VLOOKUP(AC6,index!$A$6:$B$55,2,FALSE)</f>
        <v>Excellent</v>
      </c>
      <c r="AE6" s="48"/>
      <c r="AF6" s="48"/>
      <c r="AG6" s="48"/>
      <c r="AH6" s="48"/>
      <c r="AI6" s="48"/>
      <c r="AJ6" s="48"/>
    </row>
    <row r="7" spans="1:36" s="98" customFormat="1" ht="15.6">
      <c r="A7" s="61">
        <v>44779</v>
      </c>
      <c r="B7" s="41" t="s">
        <v>979</v>
      </c>
      <c r="C7" s="48">
        <v>110</v>
      </c>
      <c r="D7" s="48" t="s">
        <v>73</v>
      </c>
      <c r="E7" s="41" t="s">
        <v>980</v>
      </c>
      <c r="F7" s="41" t="s">
        <v>218</v>
      </c>
      <c r="G7" s="268">
        <v>32</v>
      </c>
      <c r="H7" s="42">
        <v>91.1</v>
      </c>
      <c r="I7" s="42">
        <v>7.4</v>
      </c>
      <c r="J7" s="42">
        <v>51.7</v>
      </c>
      <c r="K7" s="43">
        <v>0.22</v>
      </c>
      <c r="L7" s="44">
        <v>1.9E-2</v>
      </c>
      <c r="M7" s="42">
        <v>5.4</v>
      </c>
      <c r="N7" s="42">
        <v>4.8</v>
      </c>
      <c r="O7" s="212">
        <v>9.8000000000000007</v>
      </c>
      <c r="P7" s="48">
        <v>91.3</v>
      </c>
      <c r="Q7" s="50">
        <v>0.58333333333333337</v>
      </c>
      <c r="R7" s="48"/>
      <c r="S7" s="48">
        <v>62</v>
      </c>
      <c r="T7" s="48"/>
      <c r="U7" s="48"/>
      <c r="V7" s="48">
        <v>11.9</v>
      </c>
      <c r="W7" s="48"/>
      <c r="X7" s="48"/>
      <c r="Y7" s="48"/>
      <c r="Z7" s="48"/>
      <c r="AA7" s="48"/>
      <c r="AB7" s="48"/>
      <c r="AC7" s="48"/>
      <c r="AD7" s="48"/>
      <c r="AE7" s="48"/>
      <c r="AF7" s="48"/>
      <c r="AG7" s="48"/>
      <c r="AH7" s="48"/>
      <c r="AI7" s="48"/>
      <c r="AJ7" s="48"/>
    </row>
    <row r="8" spans="1:36" s="98" customFormat="1" ht="15.6">
      <c r="A8" s="61">
        <v>44875.5625</v>
      </c>
      <c r="B8" s="41" t="s">
        <v>1016</v>
      </c>
      <c r="C8" s="48">
        <v>110</v>
      </c>
      <c r="D8" s="48" t="s">
        <v>73</v>
      </c>
      <c r="E8" s="41" t="s">
        <v>1017</v>
      </c>
      <c r="F8" s="41" t="s">
        <v>218</v>
      </c>
      <c r="G8" s="41">
        <v>12</v>
      </c>
      <c r="H8" s="41">
        <v>57.5</v>
      </c>
      <c r="I8" s="41">
        <v>7</v>
      </c>
      <c r="J8" s="41">
        <v>43.5</v>
      </c>
      <c r="K8" s="41">
        <v>1.1599999999999999</v>
      </c>
      <c r="L8" s="41">
        <v>2.7E-2</v>
      </c>
      <c r="M8" s="41">
        <v>0.5</v>
      </c>
      <c r="N8" s="41">
        <v>2.9</v>
      </c>
      <c r="O8" s="212">
        <v>11</v>
      </c>
      <c r="P8" s="48"/>
      <c r="Q8" s="50">
        <v>0.55555555555555558</v>
      </c>
      <c r="R8" s="48">
        <v>50</v>
      </c>
      <c r="S8" s="48">
        <v>65</v>
      </c>
      <c r="T8" s="48"/>
      <c r="U8" s="48"/>
      <c r="V8" s="48"/>
      <c r="W8" s="48"/>
      <c r="X8" s="48"/>
      <c r="Y8" s="48"/>
      <c r="Z8" s="48"/>
      <c r="AA8" s="48"/>
      <c r="AB8" s="48"/>
      <c r="AC8" s="48"/>
      <c r="AD8" s="48"/>
      <c r="AE8" s="48"/>
      <c r="AF8" s="48"/>
      <c r="AG8" s="48"/>
      <c r="AH8" s="48"/>
      <c r="AI8" s="48"/>
      <c r="AJ8" s="48"/>
    </row>
    <row r="9" spans="1:36" s="98" customFormat="1" ht="15.6">
      <c r="A9" s="61">
        <v>44970.625</v>
      </c>
      <c r="B9" s="41" t="s">
        <v>1032</v>
      </c>
      <c r="C9" s="48">
        <v>110</v>
      </c>
      <c r="D9" s="48" t="str">
        <f>VLOOKUP(C9,site.locations!$A$3:$B$27,2,FALSE)</f>
        <v>White River at CR 6578</v>
      </c>
      <c r="E9" s="41" t="s">
        <v>1033</v>
      </c>
      <c r="F9" s="41" t="s">
        <v>218</v>
      </c>
      <c r="G9" s="42">
        <v>4</v>
      </c>
      <c r="H9" s="42">
        <v>29.7</v>
      </c>
      <c r="I9" s="42">
        <v>6.5</v>
      </c>
      <c r="J9" s="42">
        <v>26.1</v>
      </c>
      <c r="K9" s="43">
        <v>0.54</v>
      </c>
      <c r="L9" s="41">
        <v>2.9000000000000001E-2</v>
      </c>
      <c r="M9" s="42">
        <v>0.5</v>
      </c>
      <c r="N9" s="42">
        <v>7.5</v>
      </c>
      <c r="O9" s="212">
        <v>14.6</v>
      </c>
      <c r="P9" s="48">
        <v>131</v>
      </c>
      <c r="Q9" s="50">
        <v>0.58402777777777781</v>
      </c>
      <c r="R9" s="48">
        <v>59</v>
      </c>
      <c r="S9" s="48">
        <v>60</v>
      </c>
      <c r="T9" s="48"/>
      <c r="U9" s="48"/>
      <c r="V9" s="48"/>
      <c r="W9" s="48"/>
      <c r="X9" s="48"/>
      <c r="Y9" s="48"/>
      <c r="Z9" s="48"/>
      <c r="AA9" s="48"/>
      <c r="AB9" s="48"/>
      <c r="AC9" s="48"/>
      <c r="AD9" s="48"/>
      <c r="AE9" s="48"/>
      <c r="AF9" s="48"/>
      <c r="AG9" s="48"/>
      <c r="AH9" s="48"/>
      <c r="AI9" s="48"/>
      <c r="AJ9" s="48"/>
    </row>
    <row r="10" spans="1:36" s="98" customFormat="1" ht="15.95" customHeight="1">
      <c r="A10" s="233">
        <v>45054.614583333299</v>
      </c>
      <c r="B10" s="48" t="s">
        <v>1055</v>
      </c>
      <c r="C10" s="48">
        <v>110</v>
      </c>
      <c r="D10" s="48" t="str">
        <f>VLOOKUP(C10,site.locations!$A$3:$B$27,2,FALSE)</f>
        <v>White River at CR 6578</v>
      </c>
      <c r="E10" s="48" t="s">
        <v>1056</v>
      </c>
      <c r="F10" s="48" t="s">
        <v>218</v>
      </c>
      <c r="G10" s="48">
        <v>12</v>
      </c>
      <c r="H10" s="48">
        <v>34.4</v>
      </c>
      <c r="I10" s="48">
        <v>7.1</v>
      </c>
      <c r="J10" s="48">
        <v>47.1</v>
      </c>
      <c r="K10" s="48">
        <v>0.16</v>
      </c>
      <c r="L10" s="48">
        <v>1.7999999999999999E-2</v>
      </c>
      <c r="M10" s="48">
        <v>1</v>
      </c>
      <c r="N10" s="48">
        <v>4.9000000000000004</v>
      </c>
      <c r="O10" s="212">
        <v>9.6</v>
      </c>
      <c r="P10" s="67">
        <v>104.7</v>
      </c>
      <c r="Q10" s="50">
        <v>0.4375</v>
      </c>
      <c r="R10" s="48"/>
      <c r="S10" s="48"/>
      <c r="T10" s="48">
        <v>20</v>
      </c>
      <c r="U10" s="48">
        <v>26</v>
      </c>
      <c r="V10" s="48">
        <v>20.100000000000001</v>
      </c>
      <c r="W10" s="48">
        <v>5</v>
      </c>
      <c r="X10" s="48">
        <v>2</v>
      </c>
      <c r="Y10" s="48">
        <v>2</v>
      </c>
      <c r="Z10" s="48">
        <v>15</v>
      </c>
      <c r="AA10" s="48">
        <v>4</v>
      </c>
      <c r="AB10" s="48">
        <v>2</v>
      </c>
      <c r="AC10" s="48">
        <v>21</v>
      </c>
      <c r="AD10" s="48" t="s">
        <v>184</v>
      </c>
      <c r="AE10" s="48"/>
      <c r="AF10" s="48"/>
      <c r="AG10" s="48"/>
      <c r="AH10" s="48"/>
      <c r="AI10" s="48"/>
      <c r="AJ10" s="48"/>
    </row>
    <row r="11" spans="1:36" s="98" customFormat="1" ht="15" customHeight="1">
      <c r="A11" s="233">
        <v>45162.5625</v>
      </c>
      <c r="B11" s="48" t="s">
        <v>1094</v>
      </c>
      <c r="C11" s="48">
        <v>110</v>
      </c>
      <c r="D11" s="48" t="str">
        <f>VLOOKUP(C11,site.locations!$A$3:$B$27,2,FALSE)</f>
        <v>White River at CR 6578</v>
      </c>
      <c r="E11" s="48" t="s">
        <v>1056</v>
      </c>
      <c r="F11" s="48" t="s">
        <v>218</v>
      </c>
      <c r="G11" s="67">
        <v>36</v>
      </c>
      <c r="H11" s="67">
        <v>85.3</v>
      </c>
      <c r="I11" s="67">
        <v>6.9</v>
      </c>
      <c r="J11" s="67">
        <v>47.9</v>
      </c>
      <c r="K11" s="212">
        <v>0.28599999999999998</v>
      </c>
      <c r="L11" s="214">
        <v>2.5999999999999999E-2</v>
      </c>
      <c r="M11" s="67">
        <v>3.8</v>
      </c>
      <c r="N11" s="67">
        <v>3.5</v>
      </c>
      <c r="O11" s="212">
        <v>9.5500000000000007</v>
      </c>
      <c r="P11" s="67">
        <v>114</v>
      </c>
      <c r="Q11" s="50">
        <v>0.61458333333333337</v>
      </c>
      <c r="R11" s="48">
        <v>76</v>
      </c>
      <c r="S11" s="48">
        <v>90</v>
      </c>
      <c r="T11" s="48"/>
      <c r="U11" s="48"/>
      <c r="V11" s="48">
        <v>24.1</v>
      </c>
      <c r="W11" s="48">
        <v>6</v>
      </c>
      <c r="X11" s="48">
        <v>2</v>
      </c>
      <c r="Y11" s="48">
        <v>3</v>
      </c>
      <c r="Z11" s="48">
        <v>18</v>
      </c>
      <c r="AA11" s="48">
        <v>4</v>
      </c>
      <c r="AB11" s="48">
        <v>3</v>
      </c>
      <c r="AC11" s="48">
        <v>25</v>
      </c>
      <c r="AD11" s="48" t="s">
        <v>185</v>
      </c>
      <c r="AE11" s="48"/>
      <c r="AF11" s="48"/>
      <c r="AG11" s="48"/>
      <c r="AH11" s="48"/>
      <c r="AI11" s="48"/>
      <c r="AJ11" s="48"/>
    </row>
    <row r="12" spans="1:36" s="98" customFormat="1" ht="15.6">
      <c r="A12" s="70">
        <v>45238</v>
      </c>
      <c r="B12" s="71" t="s">
        <v>1105</v>
      </c>
      <c r="C12" s="269">
        <v>110</v>
      </c>
      <c r="D12" s="71" t="s">
        <v>73</v>
      </c>
      <c r="E12" s="71" t="s">
        <v>1106</v>
      </c>
      <c r="F12" s="71" t="s">
        <v>218</v>
      </c>
      <c r="G12" s="71">
        <v>16</v>
      </c>
      <c r="H12" s="47">
        <v>48.1</v>
      </c>
      <c r="I12" s="47">
        <v>6.4</v>
      </c>
      <c r="J12" s="47">
        <v>37.1</v>
      </c>
      <c r="K12" s="74">
        <v>0.45</v>
      </c>
      <c r="L12" s="75">
        <v>1.4E-2</v>
      </c>
      <c r="M12" s="47">
        <v>1.3</v>
      </c>
      <c r="N12" s="47">
        <v>3.1</v>
      </c>
      <c r="O12" s="212"/>
      <c r="P12" s="67"/>
      <c r="Q12" s="50"/>
      <c r="R12" s="48"/>
      <c r="S12" s="48"/>
      <c r="T12" s="48"/>
      <c r="U12" s="48"/>
      <c r="V12" s="48"/>
      <c r="W12" s="48"/>
      <c r="X12" s="48"/>
      <c r="Y12" s="48"/>
      <c r="Z12" s="48"/>
      <c r="AA12" s="48"/>
      <c r="AB12" s="48"/>
      <c r="AC12" s="48"/>
      <c r="AD12" s="48"/>
      <c r="AE12" s="48"/>
      <c r="AF12" s="48"/>
      <c r="AG12" s="48"/>
      <c r="AH12" s="48"/>
      <c r="AI12" s="48"/>
      <c r="AJ12" s="48"/>
    </row>
    <row r="13" spans="1:36">
      <c r="A13" s="226">
        <v>45330.534722222197</v>
      </c>
      <c r="B13" s="41" t="s">
        <v>1133</v>
      </c>
      <c r="C13" s="41">
        <v>110</v>
      </c>
      <c r="D13" s="41" t="s">
        <v>73</v>
      </c>
      <c r="E13" s="41" t="s">
        <v>1106</v>
      </c>
      <c r="F13" s="41" t="s">
        <v>218</v>
      </c>
      <c r="G13" s="42">
        <v>8</v>
      </c>
      <c r="H13" s="42">
        <v>29.3</v>
      </c>
      <c r="I13" s="42">
        <v>7</v>
      </c>
      <c r="J13" s="42">
        <v>22.9</v>
      </c>
      <c r="K13" s="43">
        <v>0.47499999999999998</v>
      </c>
      <c r="L13" s="44">
        <v>2.3E-2</v>
      </c>
      <c r="M13" s="42">
        <v>0</v>
      </c>
      <c r="N13" s="42">
        <v>7.2</v>
      </c>
      <c r="O13" s="212">
        <v>11.61</v>
      </c>
      <c r="P13" s="67">
        <v>106.4</v>
      </c>
      <c r="Q13" s="50">
        <v>0.64583333333333337</v>
      </c>
      <c r="R13" s="48">
        <v>53</v>
      </c>
      <c r="S13" s="48">
        <v>62</v>
      </c>
      <c r="V13" s="48">
        <v>11.5</v>
      </c>
    </row>
    <row r="14" spans="1:36">
      <c r="A14" s="61">
        <v>45427</v>
      </c>
      <c r="B14" s="41" t="s">
        <v>1152</v>
      </c>
      <c r="C14" s="41">
        <v>110</v>
      </c>
      <c r="D14" s="41"/>
      <c r="E14" s="41"/>
      <c r="F14" s="41" t="s">
        <v>218</v>
      </c>
      <c r="G14" s="41" t="s">
        <v>1435</v>
      </c>
      <c r="H14" s="41" t="s">
        <v>1443</v>
      </c>
      <c r="I14" s="41" t="s">
        <v>1444</v>
      </c>
      <c r="J14" s="41" t="s">
        <v>1445</v>
      </c>
      <c r="K14" s="41" t="s">
        <v>1446</v>
      </c>
      <c r="L14" s="41" t="s">
        <v>1322</v>
      </c>
      <c r="M14" s="41" t="s">
        <v>1447</v>
      </c>
      <c r="N14" s="41" t="s">
        <v>1448</v>
      </c>
      <c r="O14" s="48">
        <v>9.9</v>
      </c>
      <c r="P14" s="48">
        <v>108</v>
      </c>
      <c r="Q14" s="50">
        <v>0.58333333333333337</v>
      </c>
      <c r="U14" s="48">
        <v>24.5</v>
      </c>
      <c r="V14" s="48">
        <v>19.5</v>
      </c>
      <c r="W14" s="48">
        <v>4</v>
      </c>
      <c r="X14" s="48">
        <v>5</v>
      </c>
      <c r="Y14" s="48">
        <v>2</v>
      </c>
      <c r="Z14" s="48">
        <v>24</v>
      </c>
      <c r="AA14" s="48">
        <v>12</v>
      </c>
      <c r="AB14" s="48">
        <v>10</v>
      </c>
      <c r="AC14" s="48">
        <v>2</v>
      </c>
      <c r="AD14" s="48" t="s">
        <v>185</v>
      </c>
    </row>
    <row r="15" spans="1:36">
      <c r="A15" s="61">
        <v>45510</v>
      </c>
      <c r="B15" s="41" t="s">
        <v>1166</v>
      </c>
      <c r="C15" s="41">
        <v>110</v>
      </c>
      <c r="D15" s="41" t="s">
        <v>1167</v>
      </c>
      <c r="E15" s="41" t="s">
        <v>1167</v>
      </c>
      <c r="F15" s="41" t="s">
        <v>218</v>
      </c>
      <c r="G15" s="41">
        <v>28</v>
      </c>
      <c r="H15" s="41">
        <v>82.3</v>
      </c>
      <c r="I15" s="41">
        <v>7.2</v>
      </c>
      <c r="J15" s="41">
        <v>50.1</v>
      </c>
      <c r="K15" s="41">
        <v>9.1999999999999998E-2</v>
      </c>
      <c r="L15" s="41">
        <v>2.3E-2</v>
      </c>
      <c r="M15" s="41">
        <v>1.1000000000000001</v>
      </c>
      <c r="N15" s="41">
        <v>2.4</v>
      </c>
      <c r="O15" s="74">
        <v>6.88</v>
      </c>
      <c r="P15" s="67">
        <v>88.8</v>
      </c>
      <c r="Q15" s="213">
        <v>0.42708333333333331</v>
      </c>
      <c r="R15" s="67">
        <v>84</v>
      </c>
      <c r="S15" s="67">
        <v>91</v>
      </c>
      <c r="T15" s="67"/>
      <c r="U15" s="67"/>
      <c r="V15" s="67">
        <v>28.3</v>
      </c>
      <c r="W15" s="48">
        <v>6</v>
      </c>
      <c r="X15" s="67">
        <v>3</v>
      </c>
      <c r="Y15" s="67">
        <v>2</v>
      </c>
      <c r="Z15" s="67">
        <v>18</v>
      </c>
      <c r="AA15" s="67">
        <v>6</v>
      </c>
      <c r="AB15" s="67">
        <v>2</v>
      </c>
      <c r="AC15" s="67">
        <v>26</v>
      </c>
      <c r="AD15" s="48" t="s">
        <v>185</v>
      </c>
    </row>
    <row r="17" spans="1:36">
      <c r="A17" s="233">
        <v>45614.505555555559</v>
      </c>
      <c r="B17" s="48" t="s">
        <v>1200</v>
      </c>
      <c r="C17" s="48">
        <v>110</v>
      </c>
      <c r="D17" s="48" t="s">
        <v>1201</v>
      </c>
      <c r="E17" s="48" t="s">
        <v>1201</v>
      </c>
      <c r="F17" s="48" t="s">
        <v>218</v>
      </c>
      <c r="G17" s="67">
        <v>8</v>
      </c>
      <c r="H17" s="67">
        <v>63.3</v>
      </c>
      <c r="I17" s="67">
        <v>7</v>
      </c>
      <c r="J17" s="67">
        <v>33.799999999999997</v>
      </c>
      <c r="K17" s="212">
        <v>0.622</v>
      </c>
      <c r="L17" s="214">
        <v>2.7E-2</v>
      </c>
      <c r="M17" s="67">
        <v>0</v>
      </c>
      <c r="N17" s="67">
        <v>5.0999999999999996</v>
      </c>
      <c r="O17" s="212">
        <v>10.25</v>
      </c>
      <c r="P17" s="67">
        <v>102.6</v>
      </c>
      <c r="Q17" s="50">
        <v>0.6875</v>
      </c>
      <c r="R17" s="48">
        <v>60</v>
      </c>
      <c r="S17" s="48">
        <v>67</v>
      </c>
      <c r="T17" s="67">
        <f>(5/9)*(R17-32)</f>
        <v>15.555555555555557</v>
      </c>
      <c r="U17" s="67">
        <f>(5/9)*(S17-32)</f>
        <v>19.444444444444446</v>
      </c>
      <c r="V17" s="48">
        <v>15.5</v>
      </c>
      <c r="W17" s="48" t="s">
        <v>1192</v>
      </c>
      <c r="X17" s="48" t="s">
        <v>1192</v>
      </c>
      <c r="Y17" s="48" t="s">
        <v>1192</v>
      </c>
      <c r="Z17" s="48" t="s">
        <v>1192</v>
      </c>
      <c r="AA17" s="48" t="s">
        <v>1192</v>
      </c>
      <c r="AB17" s="48" t="s">
        <v>1192</v>
      </c>
      <c r="AC17" s="48" t="s">
        <v>1192</v>
      </c>
      <c r="AD17" s="48" t="s">
        <v>1192</v>
      </c>
    </row>
    <row r="19" spans="1:36">
      <c r="A19" s="226">
        <v>45694.510416666664</v>
      </c>
      <c r="B19" s="41" t="s">
        <v>1227</v>
      </c>
      <c r="C19" s="48">
        <v>110</v>
      </c>
      <c r="D19" s="41" t="s">
        <v>1056</v>
      </c>
      <c r="E19" s="41" t="s">
        <v>1056</v>
      </c>
      <c r="F19" s="41" t="s">
        <v>218</v>
      </c>
      <c r="G19" s="42">
        <v>8</v>
      </c>
      <c r="H19" s="42">
        <v>33.5</v>
      </c>
      <c r="I19" s="42">
        <v>6.9</v>
      </c>
      <c r="J19" s="42">
        <v>24.9</v>
      </c>
      <c r="K19" s="43">
        <v>0.379</v>
      </c>
      <c r="L19" s="44">
        <v>2.1999999999999999E-2</v>
      </c>
      <c r="M19" s="42">
        <v>0.7</v>
      </c>
      <c r="N19" s="42">
        <v>5.7</v>
      </c>
      <c r="O19" s="48">
        <v>11.96</v>
      </c>
      <c r="P19" s="48">
        <v>110.7</v>
      </c>
      <c r="Q19" s="213">
        <v>0.51041666666666663</v>
      </c>
      <c r="R19" s="48">
        <v>56</v>
      </c>
      <c r="S19" s="48">
        <v>78</v>
      </c>
      <c r="T19" s="48">
        <f t="shared" ref="T19:U19" si="0">(R19-32)/1.8</f>
        <v>13.333333333333332</v>
      </c>
      <c r="U19" s="48">
        <f t="shared" si="0"/>
        <v>25.555555555555554</v>
      </c>
      <c r="V19" s="48">
        <v>11.9</v>
      </c>
      <c r="W19" s="48" t="s">
        <v>1192</v>
      </c>
      <c r="X19" s="48" t="s">
        <v>1192</v>
      </c>
      <c r="Y19" s="48" t="s">
        <v>1192</v>
      </c>
      <c r="Z19" s="48" t="s">
        <v>1192</v>
      </c>
      <c r="AA19" s="48" t="s">
        <v>1192</v>
      </c>
      <c r="AB19" s="48" t="s">
        <v>1192</v>
      </c>
      <c r="AC19" s="48" t="s">
        <v>1192</v>
      </c>
      <c r="AD19" s="48" t="s">
        <v>1192</v>
      </c>
    </row>
    <row r="21" spans="1:36" s="179" customFormat="1" ht="15">
      <c r="A21" s="61">
        <v>45782.652777777781</v>
      </c>
      <c r="B21" s="41" t="s">
        <v>1239</v>
      </c>
      <c r="C21" s="48">
        <v>110</v>
      </c>
      <c r="D21" s="41" t="s">
        <v>1240</v>
      </c>
      <c r="E21" s="41" t="s">
        <v>1240</v>
      </c>
      <c r="F21" s="41" t="s">
        <v>218</v>
      </c>
      <c r="G21" s="41" t="s">
        <v>1241</v>
      </c>
      <c r="H21" s="42">
        <v>0.8</v>
      </c>
      <c r="I21" s="42">
        <v>6.9</v>
      </c>
      <c r="J21" s="42">
        <v>0.9</v>
      </c>
      <c r="K21" s="41">
        <v>3.7999999999999999E-2</v>
      </c>
      <c r="L21" s="41">
        <v>5.0999999999999997E-2</v>
      </c>
      <c r="M21" s="42">
        <v>0</v>
      </c>
      <c r="N21" s="42">
        <v>0.2</v>
      </c>
      <c r="O21" s="48">
        <v>11.06</v>
      </c>
      <c r="P21" s="48">
        <v>113.8</v>
      </c>
      <c r="Q21" s="50">
        <v>0.61458333333333337</v>
      </c>
      <c r="R21" s="48">
        <v>61</v>
      </c>
      <c r="S21" s="48">
        <v>75</v>
      </c>
      <c r="T21" s="48"/>
      <c r="U21" s="48"/>
      <c r="V21" s="48">
        <v>16.600000000000001</v>
      </c>
      <c r="W21" s="48">
        <v>3</v>
      </c>
      <c r="X21" s="48">
        <v>1</v>
      </c>
      <c r="Y21" s="48">
        <v>2</v>
      </c>
      <c r="Z21" s="48">
        <v>9</v>
      </c>
      <c r="AA21" s="48">
        <v>2</v>
      </c>
      <c r="AB21" s="48">
        <v>2</v>
      </c>
      <c r="AC21" s="48">
        <v>13</v>
      </c>
      <c r="AD21" s="48" t="s">
        <v>183</v>
      </c>
      <c r="AE21" s="48"/>
      <c r="AF21" s="48"/>
      <c r="AG21" s="48"/>
      <c r="AH21" s="48"/>
      <c r="AI21" s="48"/>
      <c r="AJ21" s="48"/>
    </row>
    <row r="22" spans="1:36" s="51" customFormat="1">
      <c r="A22" s="233">
        <v>45904</v>
      </c>
      <c r="B22" s="48" t="s">
        <v>1270</v>
      </c>
      <c r="C22" s="51">
        <v>110</v>
      </c>
      <c r="D22" s="56" t="s">
        <v>1271</v>
      </c>
      <c r="E22" s="56" t="s">
        <v>1271</v>
      </c>
      <c r="F22" s="56" t="s">
        <v>218</v>
      </c>
      <c r="G22" s="56">
        <v>32</v>
      </c>
      <c r="H22" s="56">
        <v>368</v>
      </c>
      <c r="I22" s="56">
        <v>6.7</v>
      </c>
      <c r="J22" s="56">
        <v>39.200000000000003</v>
      </c>
      <c r="K22" s="56">
        <v>0.182</v>
      </c>
      <c r="L22" s="56">
        <v>8.0000000000000002E-3</v>
      </c>
      <c r="M22" s="56">
        <v>1.2</v>
      </c>
      <c r="N22" s="56">
        <v>2.5</v>
      </c>
      <c r="O22" s="301">
        <v>6.72</v>
      </c>
      <c r="P22" s="302">
        <v>78.599999999999994</v>
      </c>
      <c r="Q22" s="288">
        <v>0.38194444444444442</v>
      </c>
      <c r="R22" s="51">
        <v>71</v>
      </c>
      <c r="S22" s="51">
        <v>71</v>
      </c>
      <c r="V22" s="51">
        <v>23.1</v>
      </c>
      <c r="W22" s="51">
        <v>7</v>
      </c>
      <c r="X22" s="51">
        <v>4</v>
      </c>
      <c r="Y22" s="51">
        <v>2</v>
      </c>
      <c r="Z22" s="51">
        <v>21</v>
      </c>
      <c r="AA22" s="51">
        <v>8</v>
      </c>
      <c r="AB22" s="51">
        <v>2</v>
      </c>
      <c r="AC22" s="51">
        <v>31</v>
      </c>
      <c r="AD22" s="51" t="s">
        <v>185</v>
      </c>
    </row>
    <row r="23" spans="1:36" ht="15.6">
      <c r="A23" s="340">
        <v>46000</v>
      </c>
      <c r="B23" s="341" t="s">
        <v>1296</v>
      </c>
      <c r="C23" s="342">
        <v>110</v>
      </c>
      <c r="D23" s="341" t="s">
        <v>1167</v>
      </c>
      <c r="E23" s="341" t="s">
        <v>1167</v>
      </c>
      <c r="F23" s="341" t="s">
        <v>218</v>
      </c>
      <c r="G23" s="343">
        <v>16</v>
      </c>
      <c r="H23" s="343">
        <v>37</v>
      </c>
      <c r="I23" s="343">
        <v>7.2</v>
      </c>
      <c r="J23" s="343">
        <v>25</v>
      </c>
      <c r="K23" s="344">
        <v>0.14499999999999999</v>
      </c>
      <c r="L23" s="345">
        <v>1.2E-2</v>
      </c>
      <c r="M23" s="343">
        <v>0</v>
      </c>
      <c r="N23" s="343">
        <v>4.2</v>
      </c>
      <c r="O23" s="346">
        <v>11.15</v>
      </c>
      <c r="P23" s="347">
        <v>92.5</v>
      </c>
      <c r="Q23" s="348">
        <v>0.38541666666666669</v>
      </c>
      <c r="R23" s="342">
        <v>45</v>
      </c>
      <c r="S23" s="342">
        <v>52</v>
      </c>
      <c r="T23" s="342"/>
      <c r="U23" s="342"/>
      <c r="V23" s="342">
        <v>6.8</v>
      </c>
      <c r="W23" s="342"/>
      <c r="X23" s="342"/>
      <c r="Y23" s="342"/>
      <c r="Z23" s="342"/>
      <c r="AA23" s="342"/>
      <c r="AB23" s="342"/>
      <c r="AC23" s="342"/>
      <c r="AD23" s="342"/>
      <c r="AE23" s="349"/>
      <c r="AF23" s="349"/>
      <c r="AG23" s="349"/>
      <c r="AH23" s="349"/>
      <c r="AI23" s="349"/>
      <c r="AJ23" s="349"/>
    </row>
    <row r="24" spans="1:36">
      <c r="O24" s="145"/>
      <c r="P24" s="145"/>
      <c r="V24" s="67"/>
    </row>
    <row r="25" spans="1:36">
      <c r="O25" s="145"/>
      <c r="P25" s="145"/>
      <c r="V25" s="67"/>
    </row>
  </sheetData>
  <mergeCells count="2">
    <mergeCell ref="W1:Y1"/>
    <mergeCell ref="Z1:AB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822C-7AE7-4D11-BB5F-92962F2FA55A}">
  <dimension ref="A1:AG10"/>
  <sheetViews>
    <sheetView topLeftCell="B1" zoomScale="81" zoomScaleNormal="81" workbookViewId="0">
      <selection activeCell="V19" sqref="V19"/>
    </sheetView>
  </sheetViews>
  <sheetFormatPr defaultRowHeight="14.45"/>
  <cols>
    <col min="1" max="1" width="21.140625" style="48" customWidth="1"/>
    <col min="2" max="2" width="13.42578125" style="48" customWidth="1"/>
    <col min="3" max="3" width="9.140625" style="48"/>
    <col min="4" max="4" width="16.140625" style="48" customWidth="1"/>
    <col min="5" max="5" width="14" style="48" customWidth="1"/>
    <col min="6" max="30" width="9.140625" style="48"/>
    <col min="31" max="31" width="9.140625" style="126"/>
  </cols>
  <sheetData>
    <row r="1" spans="1:33">
      <c r="A1" s="132" t="s">
        <v>1449</v>
      </c>
      <c r="C1" s="48" t="s">
        <v>1450</v>
      </c>
      <c r="W1" s="132" t="s">
        <v>1425</v>
      </c>
      <c r="X1" s="132"/>
      <c r="Y1" s="132"/>
      <c r="Z1" s="132" t="s">
        <v>1426</v>
      </c>
      <c r="AA1" s="132"/>
      <c r="AB1" s="132"/>
    </row>
    <row r="2" spans="1:33" ht="57.6">
      <c r="A2" s="263" t="s">
        <v>186</v>
      </c>
      <c r="B2" s="264" t="s">
        <v>187</v>
      </c>
      <c r="C2" s="264" t="s">
        <v>188</v>
      </c>
      <c r="D2" s="264" t="s">
        <v>189</v>
      </c>
      <c r="E2" s="264" t="s">
        <v>1427</v>
      </c>
      <c r="F2" s="264" t="s">
        <v>191</v>
      </c>
      <c r="G2" s="265" t="s">
        <v>192</v>
      </c>
      <c r="H2" s="265" t="s">
        <v>193</v>
      </c>
      <c r="I2" s="265" t="s">
        <v>194</v>
      </c>
      <c r="J2" s="265" t="s">
        <v>195</v>
      </c>
      <c r="K2" s="266" t="s">
        <v>196</v>
      </c>
      <c r="L2" s="267" t="s">
        <v>197</v>
      </c>
      <c r="M2" s="265" t="s">
        <v>198</v>
      </c>
      <c r="N2" s="265"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3" ht="44.25" customHeight="1">
      <c r="A3" s="61">
        <v>45244</v>
      </c>
      <c r="B3" s="41" t="s">
        <v>1117</v>
      </c>
      <c r="C3" s="268">
        <v>112</v>
      </c>
      <c r="D3" s="41" t="s">
        <v>1118</v>
      </c>
      <c r="E3" s="41" t="s">
        <v>1119</v>
      </c>
      <c r="F3" s="41" t="s">
        <v>218</v>
      </c>
      <c r="G3" s="41">
        <v>156</v>
      </c>
      <c r="H3" s="42">
        <v>241.8</v>
      </c>
      <c r="I3" s="42">
        <v>7.1</v>
      </c>
      <c r="J3" s="42">
        <v>3182.3</v>
      </c>
      <c r="K3" s="43">
        <v>0.12</v>
      </c>
      <c r="L3" s="44">
        <v>8.0000000000000002E-3</v>
      </c>
      <c r="M3" s="42">
        <v>0</v>
      </c>
      <c r="N3" s="42">
        <v>1.2</v>
      </c>
      <c r="O3" s="212">
        <v>10.7</v>
      </c>
      <c r="P3" s="67">
        <v>105.1</v>
      </c>
      <c r="Q3" s="50">
        <v>0.52777777777777779</v>
      </c>
      <c r="T3" s="48">
        <v>14.5</v>
      </c>
      <c r="U3" s="48">
        <v>19.5</v>
      </c>
      <c r="V3" s="48">
        <v>14.7</v>
      </c>
      <c r="AE3" s="100"/>
      <c r="AF3" s="98"/>
    </row>
    <row r="4" spans="1:33" s="1" customFormat="1" ht="43.15">
      <c r="A4" s="226">
        <v>45341</v>
      </c>
      <c r="B4" s="41" t="s">
        <v>1140</v>
      </c>
      <c r="C4" s="41">
        <v>112</v>
      </c>
      <c r="D4" s="41" t="s">
        <v>1118</v>
      </c>
      <c r="E4" s="41" t="s">
        <v>1119</v>
      </c>
      <c r="F4" s="41" t="s">
        <v>218</v>
      </c>
      <c r="G4" s="42">
        <v>48</v>
      </c>
      <c r="H4" s="42">
        <v>134.5</v>
      </c>
      <c r="I4" s="42">
        <v>7.7</v>
      </c>
      <c r="J4" s="42">
        <v>89.3</v>
      </c>
      <c r="K4" s="43">
        <v>0.43</v>
      </c>
      <c r="L4" s="44">
        <v>1.4E-2</v>
      </c>
      <c r="M4" s="42">
        <v>0</v>
      </c>
      <c r="N4" s="42">
        <v>1.2</v>
      </c>
      <c r="O4" s="212">
        <v>14.02</v>
      </c>
      <c r="P4" s="67">
        <v>115</v>
      </c>
      <c r="Q4" s="50">
        <v>0.5625</v>
      </c>
      <c r="R4" s="48"/>
      <c r="S4" s="48">
        <v>49</v>
      </c>
      <c r="T4" s="48" t="s">
        <v>836</v>
      </c>
      <c r="U4" s="48"/>
      <c r="V4" s="48">
        <v>7.2</v>
      </c>
      <c r="W4" s="48"/>
      <c r="X4" s="48"/>
      <c r="Y4" s="48"/>
      <c r="Z4" s="48"/>
      <c r="AA4" s="48"/>
      <c r="AB4" s="48"/>
      <c r="AC4" s="48"/>
      <c r="AD4" s="48"/>
    </row>
    <row r="5" spans="1:33" s="1" customFormat="1" ht="28.9">
      <c r="A5" s="61">
        <v>45424</v>
      </c>
      <c r="B5" s="41" t="s">
        <v>1143</v>
      </c>
      <c r="C5" s="41">
        <v>112</v>
      </c>
      <c r="D5" s="41" t="s">
        <v>1451</v>
      </c>
      <c r="E5" s="41" t="s">
        <v>1119</v>
      </c>
      <c r="F5" s="41" t="s">
        <v>218</v>
      </c>
      <c r="G5" s="41">
        <v>48</v>
      </c>
      <c r="H5" s="41">
        <v>151.30000000000001</v>
      </c>
      <c r="I5" s="41">
        <v>7.5</v>
      </c>
      <c r="J5" s="41">
        <v>85.6</v>
      </c>
      <c r="K5" s="41">
        <v>0.26300000000000001</v>
      </c>
      <c r="L5" s="41">
        <v>0.04</v>
      </c>
      <c r="M5" s="41">
        <v>2.8</v>
      </c>
      <c r="N5" s="41">
        <v>4.2</v>
      </c>
      <c r="O5" s="212">
        <v>10.28</v>
      </c>
      <c r="P5" s="67">
        <v>115</v>
      </c>
      <c r="Q5" s="50">
        <v>0.63402777777777775</v>
      </c>
      <c r="R5" s="48"/>
      <c r="S5" s="48">
        <v>78</v>
      </c>
      <c r="T5" s="48"/>
      <c r="U5" s="48" t="s">
        <v>836</v>
      </c>
      <c r="V5" s="48">
        <v>21</v>
      </c>
      <c r="W5" s="48">
        <v>4</v>
      </c>
      <c r="X5" s="48">
        <v>1</v>
      </c>
      <c r="Y5" s="48">
        <v>2</v>
      </c>
      <c r="Z5" s="48">
        <v>12</v>
      </c>
      <c r="AA5" s="48">
        <v>2</v>
      </c>
      <c r="AB5" s="48">
        <v>2</v>
      </c>
      <c r="AC5" s="48">
        <v>17</v>
      </c>
      <c r="AD5" s="48" t="s">
        <v>184</v>
      </c>
    </row>
    <row r="6" spans="1:33" s="1" customFormat="1">
      <c r="A6" s="61">
        <v>45526</v>
      </c>
      <c r="B6" s="41" t="s">
        <v>1189</v>
      </c>
      <c r="C6" s="41">
        <v>112</v>
      </c>
      <c r="D6" s="41" t="s">
        <v>1190</v>
      </c>
      <c r="E6" s="41" t="s">
        <v>1190</v>
      </c>
      <c r="F6" s="41" t="s">
        <v>218</v>
      </c>
      <c r="G6" s="41">
        <v>80</v>
      </c>
      <c r="H6" s="41">
        <v>261.5</v>
      </c>
      <c r="I6" s="41">
        <v>7.7</v>
      </c>
      <c r="J6" s="41">
        <v>145.30000000000001</v>
      </c>
      <c r="K6" s="41">
        <v>0.13800000000000001</v>
      </c>
      <c r="L6" s="41">
        <v>0.01</v>
      </c>
      <c r="M6" s="41">
        <v>0.5</v>
      </c>
      <c r="N6" s="41">
        <v>1.9</v>
      </c>
      <c r="O6" s="74"/>
      <c r="P6" s="67"/>
      <c r="Q6" s="213"/>
      <c r="R6" s="67"/>
      <c r="S6" s="67"/>
      <c r="T6" s="67"/>
      <c r="U6" s="67"/>
      <c r="V6" s="67"/>
      <c r="W6" s="48"/>
      <c r="X6" s="48"/>
      <c r="Y6" s="48"/>
      <c r="Z6" s="48"/>
      <c r="AA6" s="48"/>
      <c r="AB6" s="48"/>
      <c r="AC6" s="48"/>
      <c r="AD6" s="48"/>
    </row>
    <row r="7" spans="1:33" s="1" customFormat="1" ht="15.6">
      <c r="A7" s="233">
        <v>45609.527777777781</v>
      </c>
      <c r="B7" s="48" t="s">
        <v>1202</v>
      </c>
      <c r="C7" s="48">
        <v>112</v>
      </c>
      <c r="D7" s="48" t="s">
        <v>1203</v>
      </c>
      <c r="E7" s="48" t="s">
        <v>1203</v>
      </c>
      <c r="F7" s="48" t="s">
        <v>218</v>
      </c>
      <c r="G7" s="67">
        <v>56</v>
      </c>
      <c r="H7" s="67">
        <v>235.4</v>
      </c>
      <c r="I7" s="67">
        <v>7.4</v>
      </c>
      <c r="J7" s="67">
        <v>120.7</v>
      </c>
      <c r="K7" s="212">
        <v>1.1399999999999999</v>
      </c>
      <c r="L7" s="214">
        <v>3.4000000000000002E-2</v>
      </c>
      <c r="M7" s="67">
        <v>0</v>
      </c>
      <c r="N7" s="67">
        <v>2</v>
      </c>
      <c r="O7" s="212">
        <v>9.25</v>
      </c>
      <c r="P7" s="67">
        <v>97</v>
      </c>
      <c r="Q7" s="50">
        <v>0.69791666666666663</v>
      </c>
      <c r="R7" s="48" t="s">
        <v>1195</v>
      </c>
      <c r="S7" s="48">
        <v>63</v>
      </c>
      <c r="T7" s="67" t="s">
        <v>1195</v>
      </c>
      <c r="U7" s="67">
        <f>(5/9)*(S7-32)</f>
        <v>17.222222222222221</v>
      </c>
      <c r="V7" s="48">
        <v>17.100000000000001</v>
      </c>
      <c r="W7" s="48" t="s">
        <v>1192</v>
      </c>
      <c r="X7" s="48" t="s">
        <v>1192</v>
      </c>
      <c r="Y7" s="48" t="s">
        <v>1192</v>
      </c>
      <c r="Z7" s="48" t="s">
        <v>1192</v>
      </c>
      <c r="AA7" s="48" t="s">
        <v>1192</v>
      </c>
      <c r="AB7" s="48" t="s">
        <v>1192</v>
      </c>
      <c r="AC7" s="48" t="s">
        <v>1192</v>
      </c>
      <c r="AD7" s="48" t="s">
        <v>1192</v>
      </c>
      <c r="AE7" s="180"/>
      <c r="AF7" s="180"/>
    </row>
    <row r="8" spans="1:33" s="1" customFormat="1" ht="28.9">
      <c r="A8" s="226">
        <v>45693.659722222219</v>
      </c>
      <c r="B8" s="41" t="s">
        <v>1228</v>
      </c>
      <c r="C8" s="48">
        <v>112</v>
      </c>
      <c r="D8" s="41" t="s">
        <v>1229</v>
      </c>
      <c r="E8" s="41" t="s">
        <v>1229</v>
      </c>
      <c r="F8" s="41" t="s">
        <v>218</v>
      </c>
      <c r="G8" s="42">
        <v>44</v>
      </c>
      <c r="H8" s="42">
        <v>134.6</v>
      </c>
      <c r="I8" s="42">
        <v>7.1</v>
      </c>
      <c r="J8" s="42">
        <v>78.599999999999994</v>
      </c>
      <c r="K8" s="43">
        <v>0.58699999999999997</v>
      </c>
      <c r="L8" s="44">
        <v>1.4E-2</v>
      </c>
      <c r="M8" s="42">
        <v>0.5</v>
      </c>
      <c r="N8" s="42">
        <v>2.6</v>
      </c>
      <c r="O8" s="212">
        <v>11.55</v>
      </c>
      <c r="P8" s="67">
        <v>105.5</v>
      </c>
      <c r="Q8" s="50">
        <v>0.65972222222222221</v>
      </c>
      <c r="R8" s="48">
        <v>52</v>
      </c>
      <c r="S8" s="48">
        <v>58</v>
      </c>
      <c r="T8" s="48">
        <f>(R8-32)/1.8</f>
        <v>11.111111111111111</v>
      </c>
      <c r="U8" s="48">
        <f t="shared" ref="U8" si="0">(S8-32)/1.8</f>
        <v>14.444444444444445</v>
      </c>
      <c r="V8" s="48">
        <v>8.1999999999999993</v>
      </c>
      <c r="W8" s="48" t="s">
        <v>1192</v>
      </c>
      <c r="X8" s="48" t="s">
        <v>1192</v>
      </c>
      <c r="Y8" s="48" t="s">
        <v>1192</v>
      </c>
      <c r="Z8" s="48" t="s">
        <v>1192</v>
      </c>
      <c r="AA8" s="48" t="s">
        <v>1192</v>
      </c>
      <c r="AB8" s="48" t="s">
        <v>1192</v>
      </c>
      <c r="AC8" s="48" t="s">
        <v>1192</v>
      </c>
      <c r="AD8" s="48" t="s">
        <v>1192</v>
      </c>
    </row>
    <row r="9" spans="1:33" s="51" customFormat="1" ht="28.9">
      <c r="A9" s="233">
        <v>45903</v>
      </c>
      <c r="B9" s="48" t="s">
        <v>1261</v>
      </c>
      <c r="C9" s="51">
        <v>112</v>
      </c>
      <c r="D9" s="56" t="s">
        <v>1262</v>
      </c>
      <c r="E9" s="56" t="s">
        <v>1262</v>
      </c>
      <c r="F9" s="56" t="s">
        <v>218</v>
      </c>
      <c r="G9" s="56">
        <v>84</v>
      </c>
      <c r="H9" s="56">
        <v>270.3</v>
      </c>
      <c r="I9" s="56">
        <v>6.8</v>
      </c>
      <c r="J9" s="56">
        <v>146.1</v>
      </c>
      <c r="K9" s="56">
        <v>0.14699999999999999</v>
      </c>
      <c r="L9" s="56">
        <v>2.1999999999999999E-2</v>
      </c>
      <c r="M9" s="56">
        <v>1.3</v>
      </c>
      <c r="N9" s="56">
        <v>1.4</v>
      </c>
      <c r="O9" s="301">
        <v>6</v>
      </c>
      <c r="P9" s="302">
        <v>70.2</v>
      </c>
      <c r="Q9" s="288">
        <v>0.35416666666666669</v>
      </c>
      <c r="S9" s="51">
        <v>68</v>
      </c>
      <c r="V9" s="51">
        <v>22.5</v>
      </c>
      <c r="W9" s="51">
        <v>3</v>
      </c>
      <c r="X9" s="51">
        <v>1</v>
      </c>
      <c r="Y9" s="51">
        <v>1</v>
      </c>
      <c r="Z9" s="51">
        <v>9</v>
      </c>
      <c r="AA9" s="51">
        <v>2</v>
      </c>
      <c r="AB9" s="51">
        <v>1</v>
      </c>
      <c r="AC9" s="51">
        <v>12</v>
      </c>
      <c r="AD9" s="51" t="s">
        <v>183</v>
      </c>
    </row>
    <row r="10" spans="1:33" ht="15.6">
      <c r="A10" s="340">
        <v>45998.385416666701</v>
      </c>
      <c r="B10" s="341" t="s">
        <v>1285</v>
      </c>
      <c r="C10" s="342">
        <v>112</v>
      </c>
      <c r="D10" s="341" t="s">
        <v>1190</v>
      </c>
      <c r="E10" s="341" t="s">
        <v>1190</v>
      </c>
      <c r="F10" s="341" t="s">
        <v>218</v>
      </c>
      <c r="G10" s="343">
        <v>84</v>
      </c>
      <c r="H10" s="343">
        <v>249.9</v>
      </c>
      <c r="I10" s="343">
        <v>7.1</v>
      </c>
      <c r="J10" s="343">
        <v>129.4</v>
      </c>
      <c r="K10" s="344">
        <v>0.193</v>
      </c>
      <c r="L10" s="345">
        <v>8.0000000000000002E-3</v>
      </c>
      <c r="M10" s="343">
        <v>0</v>
      </c>
      <c r="N10" s="343">
        <v>1.1000000000000001</v>
      </c>
      <c r="O10" s="346">
        <v>10.78</v>
      </c>
      <c r="P10" s="347">
        <v>92</v>
      </c>
      <c r="Q10" s="348">
        <v>0.38541666666666669</v>
      </c>
      <c r="R10" s="342"/>
      <c r="S10" s="342">
        <v>46</v>
      </c>
      <c r="T10" s="342"/>
      <c r="U10" s="342"/>
      <c r="V10" s="342">
        <v>8.3000000000000007</v>
      </c>
      <c r="W10" s="342"/>
      <c r="X10" s="342"/>
      <c r="Y10" s="342"/>
      <c r="Z10" s="342"/>
      <c r="AA10" s="342"/>
      <c r="AB10" s="342"/>
      <c r="AC10" s="342"/>
      <c r="AD10" s="342"/>
      <c r="AE10" s="349"/>
      <c r="AF10" s="349"/>
      <c r="AG10" s="34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6"/>
  <sheetViews>
    <sheetView zoomScale="69" zoomScaleNormal="69" workbookViewId="0">
      <pane ySplit="2" topLeftCell="A23" activePane="bottomLeft" state="frozen"/>
      <selection pane="bottomLeft" activeCell="A46" sqref="A46:AG46"/>
    </sheetView>
  </sheetViews>
  <sheetFormatPr defaultColWidth="8.85546875" defaultRowHeight="14.45"/>
  <cols>
    <col min="1" max="1" width="16.7109375" style="48" customWidth="1"/>
    <col min="2" max="2" width="16.7109375" style="48" bestFit="1" customWidth="1"/>
    <col min="3" max="3" width="15.42578125" style="48" bestFit="1" customWidth="1"/>
    <col min="4" max="4" width="28" style="48" customWidth="1"/>
    <col min="5" max="5" width="19.140625" style="48" bestFit="1" customWidth="1"/>
    <col min="6" max="6" width="10" style="48" bestFit="1" customWidth="1"/>
    <col min="7" max="7" width="15.42578125" style="48" customWidth="1"/>
    <col min="8" max="8" width="12.42578125" style="48" customWidth="1"/>
    <col min="9" max="9" width="7.85546875" style="48" customWidth="1"/>
    <col min="10" max="10" width="15.42578125" style="48" customWidth="1"/>
    <col min="11" max="11" width="13.85546875" style="48" customWidth="1"/>
    <col min="12" max="12" width="16.85546875" style="48" customWidth="1"/>
    <col min="13" max="13" width="18.42578125" style="48" customWidth="1"/>
    <col min="14" max="14" width="11.2851562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33.28515625" bestFit="1" customWidth="1"/>
  </cols>
  <sheetData>
    <row r="1" spans="1:30">
      <c r="A1" s="132" t="s">
        <v>1007</v>
      </c>
      <c r="W1" s="353" t="s">
        <v>1425</v>
      </c>
      <c r="X1" s="353"/>
      <c r="Y1" s="353"/>
      <c r="Z1" s="353" t="s">
        <v>1426</v>
      </c>
      <c r="AA1" s="353"/>
      <c r="AB1" s="353"/>
    </row>
    <row r="2" spans="1:30" s="34" customFormat="1" ht="30" customHeight="1">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ht="15" customHeight="1">
      <c r="A3" s="258">
        <v>41688.607638888891</v>
      </c>
      <c r="B3" s="259" t="s">
        <v>293</v>
      </c>
      <c r="C3" s="259">
        <v>201</v>
      </c>
      <c r="D3" s="259" t="s">
        <v>87</v>
      </c>
      <c r="E3" s="259" t="s">
        <v>294</v>
      </c>
      <c r="F3" s="259" t="s">
        <v>218</v>
      </c>
      <c r="G3" s="260">
        <v>4</v>
      </c>
      <c r="H3" s="260">
        <v>118.8</v>
      </c>
      <c r="I3" s="260">
        <v>7.65</v>
      </c>
      <c r="J3" s="260">
        <v>61.6</v>
      </c>
      <c r="K3" s="261">
        <v>0.69</v>
      </c>
      <c r="L3" s="262">
        <v>0.01</v>
      </c>
      <c r="M3" s="260">
        <v>0.7</v>
      </c>
      <c r="N3" s="260" t="s">
        <v>219</v>
      </c>
      <c r="O3" s="142"/>
      <c r="P3" s="142"/>
    </row>
    <row r="4" spans="1:30" ht="15" customHeight="1">
      <c r="A4" s="137">
        <v>41764.595833333333</v>
      </c>
      <c r="B4" s="138" t="s">
        <v>300</v>
      </c>
      <c r="C4" s="138">
        <v>201</v>
      </c>
      <c r="D4" s="138" t="s">
        <v>87</v>
      </c>
      <c r="E4" s="138" t="s">
        <v>301</v>
      </c>
      <c r="F4" s="138" t="s">
        <v>218</v>
      </c>
      <c r="G4" s="139">
        <v>38</v>
      </c>
      <c r="H4" s="139">
        <v>113.6</v>
      </c>
      <c r="I4" s="139">
        <v>7.07</v>
      </c>
      <c r="J4" s="139">
        <v>57.8</v>
      </c>
      <c r="K4" s="140">
        <v>0.49</v>
      </c>
      <c r="L4" s="141">
        <v>2.4E-2</v>
      </c>
      <c r="M4" s="139">
        <v>4.2</v>
      </c>
      <c r="N4" s="139" t="s">
        <v>219</v>
      </c>
      <c r="O4" s="142"/>
      <c r="P4" s="142"/>
      <c r="W4" s="144">
        <v>3</v>
      </c>
      <c r="X4" s="144">
        <v>1</v>
      </c>
      <c r="Y4" s="144">
        <v>1</v>
      </c>
      <c r="Z4" s="144">
        <v>9</v>
      </c>
      <c r="AA4" s="144">
        <v>2</v>
      </c>
      <c r="AB4" s="144">
        <v>1</v>
      </c>
      <c r="AC4" s="144">
        <v>12</v>
      </c>
      <c r="AD4" s="48" t="s">
        <v>183</v>
      </c>
    </row>
    <row r="5" spans="1:30" ht="15" customHeight="1">
      <c r="A5" s="137">
        <v>41854.602777777778</v>
      </c>
      <c r="B5" s="138" t="s">
        <v>313</v>
      </c>
      <c r="C5" s="138">
        <v>201</v>
      </c>
      <c r="D5" s="138" t="s">
        <v>87</v>
      </c>
      <c r="E5" s="138" t="s">
        <v>301</v>
      </c>
      <c r="F5" s="138" t="s">
        <v>218</v>
      </c>
      <c r="G5" s="139">
        <v>60</v>
      </c>
      <c r="H5" s="139">
        <v>143.6</v>
      </c>
      <c r="I5" s="139">
        <v>7.24</v>
      </c>
      <c r="J5" s="139">
        <v>93.4</v>
      </c>
      <c r="K5" s="140">
        <v>0.06</v>
      </c>
      <c r="L5" s="141">
        <v>1.7999999999999999E-2</v>
      </c>
      <c r="M5" s="139">
        <v>1.4</v>
      </c>
      <c r="N5" s="139" t="s">
        <v>219</v>
      </c>
      <c r="O5" s="142"/>
      <c r="P5" s="142"/>
      <c r="W5" s="144">
        <v>4</v>
      </c>
      <c r="X5" s="144">
        <v>4</v>
      </c>
      <c r="Y5" s="144">
        <v>2</v>
      </c>
      <c r="Z5" s="144">
        <v>12</v>
      </c>
      <c r="AA5" s="144">
        <v>8</v>
      </c>
      <c r="AB5" s="144">
        <v>2</v>
      </c>
      <c r="AC5" s="144">
        <v>22</v>
      </c>
      <c r="AD5" s="48" t="s">
        <v>184</v>
      </c>
    </row>
    <row r="6" spans="1:30" ht="15" customHeight="1">
      <c r="A6" s="137">
        <v>41952</v>
      </c>
      <c r="B6" s="138" t="s">
        <v>322</v>
      </c>
      <c r="C6" s="138">
        <v>201</v>
      </c>
      <c r="D6" s="138" t="s">
        <v>87</v>
      </c>
      <c r="E6" s="138" t="s">
        <v>301</v>
      </c>
      <c r="F6" s="138" t="s">
        <v>218</v>
      </c>
      <c r="G6" s="139">
        <v>42</v>
      </c>
      <c r="H6" s="139">
        <v>734.8</v>
      </c>
      <c r="I6" s="139">
        <v>7.51</v>
      </c>
      <c r="J6" s="139">
        <v>70.5</v>
      </c>
      <c r="K6" s="140">
        <v>0.43</v>
      </c>
      <c r="L6" s="141">
        <v>8.0000000000000002E-3</v>
      </c>
      <c r="M6" s="139">
        <v>0.4</v>
      </c>
      <c r="N6" s="139" t="s">
        <v>219</v>
      </c>
      <c r="O6" s="142"/>
      <c r="P6" s="142"/>
    </row>
    <row r="7" spans="1:30" ht="15" customHeight="1">
      <c r="A7" s="137">
        <v>42037</v>
      </c>
      <c r="B7" s="138" t="s">
        <v>342</v>
      </c>
      <c r="C7" s="138">
        <v>201</v>
      </c>
      <c r="D7" s="138" t="s">
        <v>87</v>
      </c>
      <c r="E7" s="138" t="s">
        <v>301</v>
      </c>
      <c r="F7" s="138" t="s">
        <v>218</v>
      </c>
      <c r="G7" s="139">
        <v>36</v>
      </c>
      <c r="H7" s="139">
        <v>106.6</v>
      </c>
      <c r="I7" s="139">
        <v>7.61</v>
      </c>
      <c r="J7" s="139">
        <v>40.5</v>
      </c>
      <c r="K7" s="140">
        <v>0.57999999999999996</v>
      </c>
      <c r="L7" s="141">
        <v>0.01</v>
      </c>
      <c r="M7" s="139">
        <v>0.8</v>
      </c>
      <c r="N7" s="139" t="s">
        <v>219</v>
      </c>
      <c r="O7" s="142"/>
      <c r="P7" s="142"/>
    </row>
    <row r="8" spans="1:30" ht="15" customHeight="1">
      <c r="A8" s="137">
        <v>42127.697916666664</v>
      </c>
      <c r="B8" s="138" t="s">
        <v>358</v>
      </c>
      <c r="C8" s="138">
        <v>201</v>
      </c>
      <c r="D8" s="138" t="s">
        <v>87</v>
      </c>
      <c r="E8" s="138" t="s">
        <v>301</v>
      </c>
      <c r="F8" s="138" t="s">
        <v>218</v>
      </c>
      <c r="G8" s="139">
        <v>46</v>
      </c>
      <c r="H8" s="139">
        <v>125.5</v>
      </c>
      <c r="I8" s="139">
        <v>8.1</v>
      </c>
      <c r="J8" s="139">
        <v>71.8</v>
      </c>
      <c r="K8" s="140">
        <v>0.38</v>
      </c>
      <c r="L8" s="141">
        <v>1.2E-2</v>
      </c>
      <c r="M8" s="139">
        <v>1.7</v>
      </c>
      <c r="N8" s="139" t="s">
        <v>219</v>
      </c>
      <c r="O8" s="142"/>
      <c r="P8" s="142"/>
    </row>
    <row r="9" spans="1:30" ht="15" customHeight="1">
      <c r="A9" s="137">
        <v>42217.784722222219</v>
      </c>
      <c r="B9" s="138" t="s">
        <v>368</v>
      </c>
      <c r="C9" s="138">
        <v>201</v>
      </c>
      <c r="D9" s="138" t="s">
        <v>87</v>
      </c>
      <c r="E9" s="143" t="s">
        <v>301</v>
      </c>
      <c r="F9" s="138" t="s">
        <v>218</v>
      </c>
      <c r="G9" s="139">
        <v>58</v>
      </c>
      <c r="H9" s="139">
        <v>141.69999999999999</v>
      </c>
      <c r="I9" s="139">
        <v>7.7</v>
      </c>
      <c r="J9" s="139">
        <v>300.89999999999998</v>
      </c>
      <c r="K9" s="140">
        <v>0.22</v>
      </c>
      <c r="L9" s="141">
        <v>1.6E-2</v>
      </c>
      <c r="M9" s="139">
        <v>1.4</v>
      </c>
      <c r="N9" s="139" t="s">
        <v>219</v>
      </c>
      <c r="O9" s="142"/>
      <c r="P9" s="142"/>
      <c r="W9" s="144">
        <v>4</v>
      </c>
      <c r="X9" s="144">
        <v>2</v>
      </c>
      <c r="Y9" s="144">
        <v>1</v>
      </c>
      <c r="Z9" s="144">
        <v>12</v>
      </c>
      <c r="AA9" s="144">
        <v>4</v>
      </c>
      <c r="AB9" s="144">
        <v>1</v>
      </c>
      <c r="AC9" s="144">
        <v>17</v>
      </c>
      <c r="AD9" s="48" t="s">
        <v>184</v>
      </c>
    </row>
    <row r="10" spans="1:30" ht="15" customHeight="1">
      <c r="A10" s="137">
        <v>42316.697916666664</v>
      </c>
      <c r="B10" s="138" t="s">
        <v>398</v>
      </c>
      <c r="C10" s="138">
        <v>201</v>
      </c>
      <c r="D10" s="138" t="s">
        <v>87</v>
      </c>
      <c r="E10" s="138" t="s">
        <v>301</v>
      </c>
      <c r="F10" s="138" t="s">
        <v>218</v>
      </c>
      <c r="G10" s="139">
        <v>56</v>
      </c>
      <c r="H10" s="139">
        <v>155.6</v>
      </c>
      <c r="I10" s="139">
        <v>7.7</v>
      </c>
      <c r="J10" s="139">
        <v>81.8</v>
      </c>
      <c r="K10" s="140">
        <v>0.27</v>
      </c>
      <c r="L10" s="141">
        <v>1.6E-2</v>
      </c>
      <c r="M10" s="139">
        <v>1</v>
      </c>
      <c r="N10" s="139" t="s">
        <v>219</v>
      </c>
      <c r="O10" s="142"/>
      <c r="P10" s="142"/>
    </row>
    <row r="11" spans="1:30" ht="15" customHeight="1">
      <c r="A11" s="137">
        <v>42406</v>
      </c>
      <c r="B11" s="138" t="s">
        <v>407</v>
      </c>
      <c r="C11" s="138">
        <v>201</v>
      </c>
      <c r="D11" s="138" t="s">
        <v>87</v>
      </c>
      <c r="E11" s="138" t="s">
        <v>301</v>
      </c>
      <c r="F11" s="138" t="s">
        <v>218</v>
      </c>
      <c r="G11" s="139">
        <v>48</v>
      </c>
      <c r="H11" s="139">
        <v>117.9</v>
      </c>
      <c r="I11" s="139">
        <v>7.7</v>
      </c>
      <c r="J11" s="139">
        <v>62.5</v>
      </c>
      <c r="K11" s="140">
        <v>0.39</v>
      </c>
      <c r="L11" s="141">
        <v>0.01</v>
      </c>
      <c r="M11" s="139">
        <v>0.4</v>
      </c>
      <c r="N11" s="139" t="s">
        <v>219</v>
      </c>
      <c r="O11" s="142"/>
      <c r="P11" s="142"/>
    </row>
    <row r="12" spans="1:30" ht="15" customHeight="1">
      <c r="A12" s="137">
        <v>42498.461805555555</v>
      </c>
      <c r="B12" s="138" t="s">
        <v>426</v>
      </c>
      <c r="C12" s="138">
        <v>201</v>
      </c>
      <c r="D12" s="138" t="s">
        <v>87</v>
      </c>
      <c r="E12" s="138" t="s">
        <v>301</v>
      </c>
      <c r="F12" s="138" t="s">
        <v>218</v>
      </c>
      <c r="G12" s="139">
        <v>42</v>
      </c>
      <c r="H12" s="139">
        <v>99</v>
      </c>
      <c r="I12" s="139">
        <v>7.3</v>
      </c>
      <c r="J12" s="139">
        <v>52.5</v>
      </c>
      <c r="K12" s="140">
        <v>0.28000000000000003</v>
      </c>
      <c r="L12" s="141">
        <v>1.2E-2</v>
      </c>
      <c r="M12" s="139">
        <v>2.9</v>
      </c>
      <c r="N12" s="139" t="s">
        <v>219</v>
      </c>
      <c r="O12" s="142"/>
      <c r="P12" s="142"/>
    </row>
    <row r="13" spans="1:30" ht="15" customHeight="1">
      <c r="A13" s="137">
        <v>42690.489583333336</v>
      </c>
      <c r="B13" s="138" t="s">
        <v>485</v>
      </c>
      <c r="C13" s="138">
        <v>201</v>
      </c>
      <c r="D13" s="138" t="s">
        <v>87</v>
      </c>
      <c r="E13" s="138" t="s">
        <v>301</v>
      </c>
      <c r="F13" s="138" t="s">
        <v>218</v>
      </c>
      <c r="G13" s="139">
        <v>58</v>
      </c>
      <c r="H13" s="139">
        <v>160.9</v>
      </c>
      <c r="I13" s="139">
        <v>7.1</v>
      </c>
      <c r="J13" s="139">
        <v>62.2</v>
      </c>
      <c r="K13" s="140">
        <v>0.1</v>
      </c>
      <c r="L13" s="141">
        <v>0.01</v>
      </c>
      <c r="M13" s="139">
        <v>1.1000000000000001</v>
      </c>
      <c r="N13" s="139" t="s">
        <v>219</v>
      </c>
      <c r="O13" s="142"/>
      <c r="P13" s="142"/>
    </row>
    <row r="14" spans="1:30" ht="15" customHeight="1">
      <c r="A14" s="137">
        <v>42785</v>
      </c>
      <c r="B14" s="138" t="s">
        <v>505</v>
      </c>
      <c r="C14" s="138">
        <v>201</v>
      </c>
      <c r="D14" s="138" t="s">
        <v>87</v>
      </c>
      <c r="E14" s="138" t="s">
        <v>301</v>
      </c>
      <c r="F14" s="138" t="s">
        <v>218</v>
      </c>
      <c r="G14" s="139">
        <v>44</v>
      </c>
      <c r="H14" s="139">
        <v>123.3</v>
      </c>
      <c r="I14" s="139">
        <v>7.5</v>
      </c>
      <c r="J14" s="139">
        <v>77.8</v>
      </c>
      <c r="K14" s="140">
        <v>0.62</v>
      </c>
      <c r="L14" s="141">
        <v>2.3E-2</v>
      </c>
      <c r="M14" s="139">
        <v>1.5</v>
      </c>
      <c r="N14" s="139" t="s">
        <v>219</v>
      </c>
      <c r="O14" s="142"/>
      <c r="P14" s="142"/>
    </row>
    <row r="15" spans="1:30" ht="15" customHeight="1">
      <c r="A15" s="137">
        <v>42872.423611111109</v>
      </c>
      <c r="B15" s="138" t="s">
        <v>527</v>
      </c>
      <c r="C15" s="138">
        <v>201</v>
      </c>
      <c r="D15" s="138" t="s">
        <v>87</v>
      </c>
      <c r="E15" s="138" t="s">
        <v>301</v>
      </c>
      <c r="F15" s="138" t="s">
        <v>218</v>
      </c>
      <c r="G15" s="139">
        <v>38</v>
      </c>
      <c r="H15" s="139">
        <v>103.8</v>
      </c>
      <c r="I15" s="139">
        <v>7.6</v>
      </c>
      <c r="J15" s="139">
        <v>60</v>
      </c>
      <c r="K15" s="140">
        <v>0.48</v>
      </c>
      <c r="L15" s="141">
        <v>1.7999999999999999E-2</v>
      </c>
      <c r="M15" s="139">
        <v>2.1</v>
      </c>
      <c r="N15" s="139" t="s">
        <v>219</v>
      </c>
      <c r="O15" s="142"/>
      <c r="P15" s="142"/>
    </row>
    <row r="16" spans="1:30" ht="15" customHeight="1">
      <c r="A16" s="137">
        <v>43053</v>
      </c>
      <c r="B16" s="138" t="s">
        <v>568</v>
      </c>
      <c r="C16" s="138">
        <v>201</v>
      </c>
      <c r="D16" s="138" t="s">
        <v>87</v>
      </c>
      <c r="E16" s="138" t="s">
        <v>569</v>
      </c>
      <c r="F16" s="138" t="s">
        <v>218</v>
      </c>
      <c r="G16" s="139">
        <v>48</v>
      </c>
      <c r="H16" s="139">
        <v>142</v>
      </c>
      <c r="I16" s="139">
        <v>7.7</v>
      </c>
      <c r="J16" s="139">
        <v>71.099999999999994</v>
      </c>
      <c r="K16" s="140">
        <v>0.18</v>
      </c>
      <c r="L16" s="141">
        <v>8.9999999999999993E-3</v>
      </c>
      <c r="M16" s="139">
        <v>4.5</v>
      </c>
      <c r="N16" s="139" t="s">
        <v>219</v>
      </c>
      <c r="O16" s="142"/>
      <c r="P16" s="142"/>
    </row>
    <row r="17" spans="1:32" ht="15" customHeight="1">
      <c r="A17" s="137">
        <v>43144.645833333336</v>
      </c>
      <c r="B17" s="138" t="s">
        <v>589</v>
      </c>
      <c r="C17" s="138">
        <v>201</v>
      </c>
      <c r="D17" s="138" t="s">
        <v>87</v>
      </c>
      <c r="E17" s="138" t="s">
        <v>590</v>
      </c>
      <c r="F17" s="138" t="s">
        <v>218</v>
      </c>
      <c r="G17" s="139">
        <v>34</v>
      </c>
      <c r="H17" s="139">
        <v>106</v>
      </c>
      <c r="I17" s="139">
        <v>7.7</v>
      </c>
      <c r="J17" s="139">
        <v>57.8</v>
      </c>
      <c r="K17" s="140">
        <v>0.95</v>
      </c>
      <c r="L17" s="141">
        <v>0</v>
      </c>
      <c r="M17" s="139">
        <v>0.7</v>
      </c>
      <c r="N17" s="139" t="s">
        <v>219</v>
      </c>
      <c r="O17" s="142"/>
      <c r="P17" s="142"/>
    </row>
    <row r="18" spans="1:32" ht="15" customHeight="1">
      <c r="A18" s="137">
        <v>43235</v>
      </c>
      <c r="B18" s="138" t="s">
        <v>630</v>
      </c>
      <c r="C18" s="138">
        <v>201</v>
      </c>
      <c r="D18" s="138" t="s">
        <v>87</v>
      </c>
      <c r="E18" s="138" t="s">
        <v>631</v>
      </c>
      <c r="F18" s="138" t="s">
        <v>218</v>
      </c>
      <c r="G18" s="139">
        <v>44</v>
      </c>
      <c r="H18" s="139">
        <v>116.3</v>
      </c>
      <c r="I18" s="139">
        <v>7.6</v>
      </c>
      <c r="J18" s="139">
        <v>68.400000000000006</v>
      </c>
      <c r="K18" s="140">
        <v>0.47</v>
      </c>
      <c r="L18" s="141">
        <v>6.0000000000000001E-3</v>
      </c>
      <c r="M18" s="139">
        <v>6.3</v>
      </c>
      <c r="N18" s="139" t="s">
        <v>219</v>
      </c>
      <c r="O18" s="142"/>
      <c r="P18" s="142"/>
    </row>
    <row r="19" spans="1:32" ht="15" customHeight="1">
      <c r="A19" s="137">
        <v>43317</v>
      </c>
      <c r="B19" s="138" t="s">
        <v>645</v>
      </c>
      <c r="C19" s="138">
        <v>201</v>
      </c>
      <c r="D19" s="138" t="s">
        <v>87</v>
      </c>
      <c r="E19" s="138" t="s">
        <v>646</v>
      </c>
      <c r="F19" s="138" t="s">
        <v>218</v>
      </c>
      <c r="G19" s="139">
        <v>58</v>
      </c>
      <c r="H19" s="139">
        <v>150.80000000000001</v>
      </c>
      <c r="I19" s="139">
        <v>7</v>
      </c>
      <c r="J19" s="139">
        <v>86.2</v>
      </c>
      <c r="K19" s="140">
        <v>0.08</v>
      </c>
      <c r="L19" s="141">
        <v>1E-3</v>
      </c>
      <c r="M19" s="139">
        <v>1.8</v>
      </c>
      <c r="N19" s="139" t="s">
        <v>219</v>
      </c>
      <c r="O19" s="142"/>
      <c r="P19" s="142"/>
      <c r="W19" s="144">
        <v>4</v>
      </c>
      <c r="X19" s="144">
        <v>2</v>
      </c>
      <c r="Y19" s="144">
        <v>3</v>
      </c>
      <c r="Z19" s="144">
        <v>12</v>
      </c>
      <c r="AA19" s="144">
        <v>4</v>
      </c>
      <c r="AB19" s="144">
        <v>3</v>
      </c>
      <c r="AC19" s="144">
        <v>19</v>
      </c>
      <c r="AD19" s="48" t="s">
        <v>184</v>
      </c>
    </row>
    <row r="20" spans="1:32" ht="15" customHeight="1">
      <c r="A20" s="137">
        <v>43411</v>
      </c>
      <c r="B20" s="138" t="s">
        <v>670</v>
      </c>
      <c r="C20" s="138">
        <v>201</v>
      </c>
      <c r="D20" s="138" t="s">
        <v>87</v>
      </c>
      <c r="E20" s="138" t="s">
        <v>671</v>
      </c>
      <c r="F20" s="138" t="s">
        <v>218</v>
      </c>
      <c r="G20" s="139">
        <v>40</v>
      </c>
      <c r="H20" s="139">
        <v>121.5</v>
      </c>
      <c r="I20" s="139">
        <v>7.3</v>
      </c>
      <c r="J20" s="139">
        <v>61.7</v>
      </c>
      <c r="K20" s="140">
        <v>1.08</v>
      </c>
      <c r="L20" s="141">
        <v>2E-3</v>
      </c>
      <c r="M20" s="139">
        <v>3.3</v>
      </c>
      <c r="N20" s="139" t="s">
        <v>219</v>
      </c>
      <c r="O20" s="142"/>
      <c r="P20" s="142"/>
    </row>
    <row r="21" spans="1:32" ht="15" customHeight="1">
      <c r="A21" s="137">
        <v>43498</v>
      </c>
      <c r="B21" s="138" t="s">
        <v>696</v>
      </c>
      <c r="C21" s="138">
        <v>201</v>
      </c>
      <c r="D21" s="138" t="s">
        <v>87</v>
      </c>
      <c r="E21" s="138" t="s">
        <v>301</v>
      </c>
      <c r="F21" s="138" t="s">
        <v>218</v>
      </c>
      <c r="G21" s="139">
        <v>36</v>
      </c>
      <c r="H21" s="139">
        <v>106.7</v>
      </c>
      <c r="I21" s="139">
        <v>7.9</v>
      </c>
      <c r="J21" s="139">
        <v>55.8</v>
      </c>
      <c r="K21" s="140">
        <v>0.83</v>
      </c>
      <c r="L21" s="141">
        <v>0</v>
      </c>
      <c r="M21" s="139">
        <v>0.3</v>
      </c>
      <c r="N21" s="139" t="s">
        <v>219</v>
      </c>
      <c r="O21" s="142"/>
      <c r="P21" s="142"/>
    </row>
    <row r="22" spans="1:32" ht="15" customHeight="1">
      <c r="A22" s="137">
        <v>43601</v>
      </c>
      <c r="B22" s="138" t="s">
        <v>729</v>
      </c>
      <c r="C22" s="138">
        <v>201</v>
      </c>
      <c r="D22" s="138" t="s">
        <v>87</v>
      </c>
      <c r="E22" s="138" t="s">
        <v>569</v>
      </c>
      <c r="F22" s="138" t="s">
        <v>218</v>
      </c>
      <c r="G22" s="139">
        <v>42</v>
      </c>
      <c r="H22" s="139">
        <v>112.5</v>
      </c>
      <c r="I22" s="139">
        <v>6.9</v>
      </c>
      <c r="J22" s="139">
        <v>68</v>
      </c>
      <c r="K22" s="140">
        <v>0.54</v>
      </c>
      <c r="L22" s="141">
        <v>3.0000000000000001E-3</v>
      </c>
      <c r="M22" s="139">
        <v>0.9</v>
      </c>
      <c r="N22" s="139" t="s">
        <v>219</v>
      </c>
      <c r="O22" s="142"/>
      <c r="P22" s="142"/>
      <c r="W22" s="144">
        <v>2</v>
      </c>
      <c r="X22" s="144">
        <v>2</v>
      </c>
      <c r="Y22" s="144">
        <v>2</v>
      </c>
      <c r="Z22" s="144">
        <v>6</v>
      </c>
      <c r="AA22" s="144">
        <v>4</v>
      </c>
      <c r="AB22" s="144">
        <v>2</v>
      </c>
      <c r="AC22" s="144">
        <v>12</v>
      </c>
      <c r="AD22" s="48" t="s">
        <v>183</v>
      </c>
    </row>
    <row r="23" spans="1:32" ht="15" customHeight="1">
      <c r="A23" s="137">
        <v>43720</v>
      </c>
      <c r="B23" s="138" t="s">
        <v>769</v>
      </c>
      <c r="C23" s="138">
        <v>201</v>
      </c>
      <c r="D23" s="138" t="s">
        <v>87</v>
      </c>
      <c r="E23" s="138" t="s">
        <v>631</v>
      </c>
      <c r="F23" s="138" t="s">
        <v>218</v>
      </c>
      <c r="G23" s="139">
        <v>54</v>
      </c>
      <c r="H23" s="139">
        <v>150.19999999999999</v>
      </c>
      <c r="I23" s="139">
        <v>7.2</v>
      </c>
      <c r="J23" s="139">
        <v>84.1</v>
      </c>
      <c r="K23" s="140">
        <v>0.22</v>
      </c>
      <c r="L23" s="141">
        <v>1.2E-2</v>
      </c>
      <c r="M23" s="139">
        <v>1.6</v>
      </c>
      <c r="N23" s="139" t="s">
        <v>219</v>
      </c>
      <c r="O23" s="145"/>
      <c r="P23" s="145"/>
      <c r="W23" s="144">
        <v>3</v>
      </c>
      <c r="X23" s="144">
        <v>1</v>
      </c>
      <c r="Y23" s="144">
        <v>0</v>
      </c>
      <c r="Z23" s="144">
        <v>9</v>
      </c>
      <c r="AA23" s="144">
        <v>2</v>
      </c>
      <c r="AB23" s="144">
        <v>0</v>
      </c>
      <c r="AC23" s="144">
        <v>11</v>
      </c>
      <c r="AD23" s="48" t="s">
        <v>183</v>
      </c>
    </row>
    <row r="24" spans="1:32" ht="15" customHeight="1">
      <c r="A24" s="137">
        <v>43772</v>
      </c>
      <c r="B24" s="138" t="s">
        <v>770</v>
      </c>
      <c r="C24" s="138">
        <v>201</v>
      </c>
      <c r="D24" s="138" t="s">
        <v>87</v>
      </c>
      <c r="E24" s="138" t="s">
        <v>301</v>
      </c>
      <c r="F24" s="138" t="s">
        <v>218</v>
      </c>
      <c r="G24" s="139">
        <v>36</v>
      </c>
      <c r="H24" s="139">
        <v>94.5</v>
      </c>
      <c r="I24" s="139">
        <v>6.9</v>
      </c>
      <c r="J24" s="139">
        <v>65.8</v>
      </c>
      <c r="K24" s="140">
        <v>0.92</v>
      </c>
      <c r="L24" s="141">
        <v>5.0000000000000001E-3</v>
      </c>
      <c r="M24" s="139">
        <v>0.3</v>
      </c>
      <c r="N24" s="139" t="s">
        <v>219</v>
      </c>
      <c r="O24" s="145"/>
      <c r="P24" s="145"/>
    </row>
    <row r="25" spans="1:32" ht="15" customHeight="1">
      <c r="A25" s="137">
        <v>43869</v>
      </c>
      <c r="B25" s="138" t="s">
        <v>807</v>
      </c>
      <c r="C25" s="138">
        <v>201</v>
      </c>
      <c r="D25" s="138" t="s">
        <v>87</v>
      </c>
      <c r="E25" s="138" t="s">
        <v>301</v>
      </c>
      <c r="F25" s="138" t="s">
        <v>218</v>
      </c>
      <c r="G25" s="139">
        <v>24</v>
      </c>
      <c r="H25" s="139">
        <v>88.2</v>
      </c>
      <c r="I25" s="139">
        <v>6.7</v>
      </c>
      <c r="J25" s="139">
        <v>64</v>
      </c>
      <c r="K25" s="140">
        <v>0.8</v>
      </c>
      <c r="L25" s="141">
        <v>2.3E-2</v>
      </c>
      <c r="M25" s="139">
        <v>1.5</v>
      </c>
      <c r="N25" s="139" t="s">
        <v>219</v>
      </c>
      <c r="O25" s="145"/>
      <c r="P25" s="145"/>
      <c r="V25" s="67"/>
    </row>
    <row r="26" spans="1:32" ht="15" customHeight="1">
      <c r="A26" s="137">
        <v>44154</v>
      </c>
      <c r="B26" s="138" t="s">
        <v>841</v>
      </c>
      <c r="C26" s="138">
        <v>201</v>
      </c>
      <c r="D26" s="138" t="s">
        <v>87</v>
      </c>
      <c r="E26" s="138" t="s">
        <v>569</v>
      </c>
      <c r="F26" s="138" t="s">
        <v>218</v>
      </c>
      <c r="G26" s="139">
        <v>44</v>
      </c>
      <c r="H26" s="139">
        <v>124.1</v>
      </c>
      <c r="I26" s="139">
        <v>7</v>
      </c>
      <c r="J26" s="139">
        <v>66</v>
      </c>
      <c r="K26" s="140">
        <v>0.56999999999999995</v>
      </c>
      <c r="L26" s="141">
        <v>4.0000000000000001E-3</v>
      </c>
      <c r="M26" s="139">
        <v>0.7</v>
      </c>
      <c r="N26" s="139">
        <v>1</v>
      </c>
      <c r="O26" s="145"/>
      <c r="P26" s="145"/>
      <c r="V26" s="67"/>
    </row>
    <row r="27" spans="1:32" ht="15" customHeight="1">
      <c r="A27" s="137">
        <v>44254</v>
      </c>
      <c r="B27" s="138" t="s">
        <v>864</v>
      </c>
      <c r="C27" s="138">
        <v>201</v>
      </c>
      <c r="D27" s="138" t="s">
        <v>87</v>
      </c>
      <c r="E27" s="138" t="s">
        <v>865</v>
      </c>
      <c r="F27" s="138" t="s">
        <v>218</v>
      </c>
      <c r="G27" s="138">
        <v>38</v>
      </c>
      <c r="H27" s="138">
        <v>113.9</v>
      </c>
      <c r="I27" s="138">
        <v>7.3</v>
      </c>
      <c r="J27" s="138">
        <v>64.7</v>
      </c>
      <c r="K27" s="138">
        <v>0.5</v>
      </c>
      <c r="L27" s="138">
        <v>1.2E-2</v>
      </c>
      <c r="M27" s="138">
        <v>1.1000000000000001</v>
      </c>
      <c r="N27" s="138">
        <v>4.3</v>
      </c>
    </row>
    <row r="28" spans="1:32" ht="15" customHeight="1">
      <c r="A28" s="137">
        <v>44333</v>
      </c>
      <c r="B28" s="138" t="s">
        <v>882</v>
      </c>
      <c r="C28" s="138">
        <v>201</v>
      </c>
      <c r="D28" s="138" t="s">
        <v>87</v>
      </c>
      <c r="E28" s="138" t="s">
        <v>569</v>
      </c>
      <c r="F28" s="138" t="s">
        <v>218</v>
      </c>
      <c r="G28" s="138">
        <v>44</v>
      </c>
      <c r="H28" s="138">
        <v>101.5</v>
      </c>
      <c r="I28" s="138">
        <v>7.4</v>
      </c>
      <c r="J28" s="138">
        <v>55.8</v>
      </c>
      <c r="K28" s="138">
        <v>0.25</v>
      </c>
      <c r="L28" s="138">
        <v>0</v>
      </c>
      <c r="M28" s="138">
        <v>0.2</v>
      </c>
      <c r="N28" s="138">
        <v>2</v>
      </c>
    </row>
    <row r="29" spans="1:32" s="31" customFormat="1" ht="28.9">
      <c r="A29" s="137">
        <v>44416</v>
      </c>
      <c r="B29" s="138" t="s">
        <v>889</v>
      </c>
      <c r="C29" s="138">
        <v>201</v>
      </c>
      <c r="D29" s="138" t="str">
        <f>VLOOKUP(C29,site.locations!$A$2:$I$27,2)</f>
        <v>Middle Fork of W.R. at Harris Rd</v>
      </c>
      <c r="E29" s="138" t="s">
        <v>569</v>
      </c>
      <c r="F29" s="138" t="s">
        <v>218</v>
      </c>
      <c r="G29" s="138">
        <v>58</v>
      </c>
      <c r="H29" s="138">
        <v>144.6</v>
      </c>
      <c r="I29" s="138">
        <v>7.4</v>
      </c>
      <c r="J29" s="138">
        <v>74.400000000000006</v>
      </c>
      <c r="K29" s="138">
        <v>0.18</v>
      </c>
      <c r="L29" s="138">
        <v>0</v>
      </c>
      <c r="M29" s="138">
        <v>3</v>
      </c>
      <c r="N29" s="138">
        <v>1.9</v>
      </c>
      <c r="O29" s="48"/>
      <c r="P29" s="48"/>
      <c r="Q29" s="50">
        <v>0.65763888888888888</v>
      </c>
      <c r="R29" s="48">
        <f t="shared" ref="R29:S31" si="0">CONVERT(T29,"C","F")</f>
        <v>84.2</v>
      </c>
      <c r="S29" s="48">
        <f t="shared" si="0"/>
        <v>87.800000000000011</v>
      </c>
      <c r="T29" s="67">
        <v>29</v>
      </c>
      <c r="U29" s="67">
        <v>31</v>
      </c>
      <c r="V29" s="48"/>
      <c r="W29" s="48">
        <v>3</v>
      </c>
      <c r="X29" s="48">
        <v>2</v>
      </c>
      <c r="Y29" s="48">
        <v>0</v>
      </c>
      <c r="Z29" s="48">
        <v>9</v>
      </c>
      <c r="AA29" s="48">
        <v>4</v>
      </c>
      <c r="AB29" s="48">
        <v>0</v>
      </c>
      <c r="AC29" s="48">
        <v>13</v>
      </c>
      <c r="AD29" s="48" t="s">
        <v>183</v>
      </c>
      <c r="AE29" s="40"/>
      <c r="AF29" s="40"/>
    </row>
    <row r="30" spans="1:32" ht="15" customHeight="1">
      <c r="A30" s="137">
        <v>44514</v>
      </c>
      <c r="B30" s="138" t="s">
        <v>924</v>
      </c>
      <c r="C30" s="138">
        <v>201</v>
      </c>
      <c r="D30" s="138" t="s">
        <v>87</v>
      </c>
      <c r="E30" s="138" t="s">
        <v>925</v>
      </c>
      <c r="F30" s="138" t="s">
        <v>218</v>
      </c>
      <c r="G30" s="138">
        <v>46</v>
      </c>
      <c r="H30" s="138">
        <v>126</v>
      </c>
      <c r="I30" s="138">
        <v>7.4</v>
      </c>
      <c r="J30" s="138">
        <v>66</v>
      </c>
      <c r="K30" s="138">
        <v>0.51</v>
      </c>
      <c r="L30" s="141">
        <v>1.7000000000000001E-2</v>
      </c>
      <c r="M30" s="138">
        <v>0.7</v>
      </c>
      <c r="N30" s="138">
        <v>0.8</v>
      </c>
      <c r="Q30" s="50">
        <v>0.46875</v>
      </c>
      <c r="R30" s="48">
        <f t="shared" si="0"/>
        <v>53.6</v>
      </c>
      <c r="S30" s="48">
        <f t="shared" si="0"/>
        <v>59</v>
      </c>
      <c r="T30" s="48">
        <v>12</v>
      </c>
      <c r="U30" s="48">
        <v>15</v>
      </c>
      <c r="AF30" s="40"/>
    </row>
    <row r="31" spans="1:32" s="31" customFormat="1" ht="28.9">
      <c r="A31" s="61">
        <v>44612</v>
      </c>
      <c r="B31" s="41" t="s">
        <v>952</v>
      </c>
      <c r="C31" s="48">
        <v>201</v>
      </c>
      <c r="D31" s="48" t="s">
        <v>87</v>
      </c>
      <c r="E31" s="41" t="s">
        <v>1452</v>
      </c>
      <c r="F31" s="41" t="s">
        <v>218</v>
      </c>
      <c r="G31" s="255">
        <v>30</v>
      </c>
      <c r="H31" s="45">
        <v>94.4</v>
      </c>
      <c r="I31" s="45">
        <v>7.1</v>
      </c>
      <c r="J31" s="45">
        <v>66.599999999999994</v>
      </c>
      <c r="K31" s="256">
        <v>0.73</v>
      </c>
      <c r="L31" s="257">
        <v>2.5999999999999999E-2</v>
      </c>
      <c r="M31" s="45">
        <v>1.2</v>
      </c>
      <c r="N31" s="45">
        <v>6.6</v>
      </c>
      <c r="O31" s="47">
        <v>12.95</v>
      </c>
      <c r="P31" s="47">
        <v>107.5</v>
      </c>
      <c r="Q31" s="50">
        <v>0.42499999999999999</v>
      </c>
      <c r="R31" s="48">
        <f t="shared" si="0"/>
        <v>44.6</v>
      </c>
      <c r="S31" s="48">
        <f t="shared" si="0"/>
        <v>57.2</v>
      </c>
      <c r="T31" s="48">
        <v>7</v>
      </c>
      <c r="U31" s="48">
        <v>14</v>
      </c>
      <c r="V31" s="48">
        <v>7.4</v>
      </c>
      <c r="W31" s="48"/>
      <c r="X31" s="48"/>
      <c r="Y31" s="48"/>
      <c r="Z31" s="48"/>
      <c r="AA31" s="48"/>
      <c r="AB31" s="48"/>
      <c r="AC31" s="48"/>
      <c r="AD31" s="48"/>
      <c r="AE31" s="40"/>
      <c r="AF31" s="40"/>
    </row>
    <row r="32" spans="1:32" s="31" customFormat="1">
      <c r="A32" s="61">
        <v>44696</v>
      </c>
      <c r="B32" s="41" t="s">
        <v>961</v>
      </c>
      <c r="C32" s="48">
        <v>201</v>
      </c>
      <c r="D32" s="48" t="s">
        <v>87</v>
      </c>
      <c r="E32" s="41" t="s">
        <v>962</v>
      </c>
      <c r="F32" s="41" t="s">
        <v>218</v>
      </c>
      <c r="G32" s="42">
        <v>40</v>
      </c>
      <c r="H32" s="42">
        <v>110.4</v>
      </c>
      <c r="I32" s="41">
        <v>6.6</v>
      </c>
      <c r="J32" s="42">
        <v>61</v>
      </c>
      <c r="K32" s="41">
        <v>0.28000000000000003</v>
      </c>
      <c r="L32" s="41">
        <v>1.2E-2</v>
      </c>
      <c r="M32" s="42">
        <v>0.9</v>
      </c>
      <c r="N32" s="42">
        <v>1.7</v>
      </c>
      <c r="O32" s="47">
        <v>7.85</v>
      </c>
      <c r="P32" s="47">
        <v>89.5</v>
      </c>
      <c r="Q32" s="50">
        <v>0.375</v>
      </c>
      <c r="R32" s="48">
        <f>CONVERT(T32,"C","F")</f>
        <v>69.800000000000011</v>
      </c>
      <c r="S32" s="48">
        <f>CONVERT(U32,"C","F")</f>
        <v>78.800000000000011</v>
      </c>
      <c r="T32" s="48">
        <v>21</v>
      </c>
      <c r="U32" s="48">
        <v>26</v>
      </c>
      <c r="V32" s="48">
        <v>22.2</v>
      </c>
      <c r="W32" s="48">
        <v>2</v>
      </c>
      <c r="X32" s="48">
        <v>0</v>
      </c>
      <c r="Y32" s="48">
        <v>1</v>
      </c>
      <c r="Z32" s="48">
        <f>W32*index!$B$2</f>
        <v>6</v>
      </c>
      <c r="AA32" s="48">
        <f>X32*index!$B$3</f>
        <v>0</v>
      </c>
      <c r="AB32" s="48">
        <f>Y32*index!$B$4</f>
        <v>1</v>
      </c>
      <c r="AC32" s="48">
        <f t="shared" ref="AC32" si="1">SUM(Z32:AB32)</f>
        <v>7</v>
      </c>
      <c r="AD32" s="48" t="str">
        <f>VLOOKUP(AC32,index!$A$6:$B$55,2,FALSE)</f>
        <v>Poor</v>
      </c>
      <c r="AE32" s="40"/>
      <c r="AF32" s="40"/>
    </row>
    <row r="33" spans="1:33" s="98" customFormat="1" ht="15.6">
      <c r="A33" s="223">
        <v>44783</v>
      </c>
      <c r="B33" s="209" t="s">
        <v>988</v>
      </c>
      <c r="C33" s="229">
        <v>201</v>
      </c>
      <c r="D33" s="229" t="s">
        <v>87</v>
      </c>
      <c r="E33" s="209" t="s">
        <v>301</v>
      </c>
      <c r="F33" s="209" t="s">
        <v>218</v>
      </c>
      <c r="G33" s="224">
        <v>52</v>
      </c>
      <c r="H33" s="197">
        <v>141.1</v>
      </c>
      <c r="I33" s="197">
        <v>7.7</v>
      </c>
      <c r="J33" s="197">
        <v>97.1</v>
      </c>
      <c r="K33" s="225">
        <v>0.14000000000000001</v>
      </c>
      <c r="L33" s="196">
        <v>0</v>
      </c>
      <c r="M33" s="197">
        <v>2.4</v>
      </c>
      <c r="N33" s="197">
        <v>1.9</v>
      </c>
      <c r="O33" s="208"/>
      <c r="P33" s="142"/>
      <c r="Q33" s="50"/>
      <c r="R33" s="48"/>
      <c r="S33" s="48"/>
      <c r="T33" s="48"/>
      <c r="U33" s="48"/>
      <c r="V33" s="48"/>
      <c r="W33" s="48"/>
      <c r="X33" s="48"/>
      <c r="Y33" s="48"/>
      <c r="Z33" s="48"/>
      <c r="AA33" s="48"/>
      <c r="AB33" s="48"/>
      <c r="AC33" s="48"/>
      <c r="AD33" s="48"/>
    </row>
    <row r="34" spans="1:33" s="98" customFormat="1" ht="28.9">
      <c r="A34" s="223">
        <v>44873</v>
      </c>
      <c r="B34" s="209" t="s">
        <v>1006</v>
      </c>
      <c r="C34" s="229">
        <v>201</v>
      </c>
      <c r="D34" s="229" t="s">
        <v>87</v>
      </c>
      <c r="E34" s="209" t="s">
        <v>1007</v>
      </c>
      <c r="F34" s="209" t="s">
        <v>218</v>
      </c>
      <c r="G34" s="209">
        <v>42</v>
      </c>
      <c r="H34" s="209">
        <v>138.9</v>
      </c>
      <c r="I34" s="209">
        <v>7.4</v>
      </c>
      <c r="J34" s="209">
        <v>82.2</v>
      </c>
      <c r="K34" s="209">
        <v>1.74</v>
      </c>
      <c r="L34" s="209">
        <v>0.05</v>
      </c>
      <c r="M34" s="209">
        <v>2.5</v>
      </c>
      <c r="N34" s="209">
        <v>1.6</v>
      </c>
      <c r="O34" s="208"/>
      <c r="P34" s="142"/>
      <c r="Q34" s="50"/>
      <c r="R34" s="48"/>
      <c r="S34" s="48"/>
      <c r="T34" s="48"/>
      <c r="U34" s="48"/>
      <c r="V34" s="48"/>
      <c r="W34" s="48"/>
      <c r="X34" s="48"/>
      <c r="Y34" s="48"/>
      <c r="Z34" s="48"/>
      <c r="AA34" s="48"/>
      <c r="AB34" s="48"/>
      <c r="AC34" s="48"/>
      <c r="AD34" s="48"/>
    </row>
    <row r="35" spans="1:33" s="98" customFormat="1" ht="15.6">
      <c r="A35" s="223">
        <v>44969.465277777803</v>
      </c>
      <c r="B35" s="209" t="s">
        <v>1028</v>
      </c>
      <c r="C35" s="229">
        <v>201</v>
      </c>
      <c r="D35" s="229" t="str">
        <f>VLOOKUP(C35,site.locations!$A$3:$B$27,2,FALSE)</f>
        <v>Middle Fork of W.R. at Harris Rd</v>
      </c>
      <c r="E35" s="209" t="s">
        <v>1029</v>
      </c>
      <c r="F35" s="209" t="s">
        <v>218</v>
      </c>
      <c r="G35" s="197">
        <v>24</v>
      </c>
      <c r="H35" s="197">
        <v>83.2</v>
      </c>
      <c r="I35" s="197">
        <v>6.8</v>
      </c>
      <c r="J35" s="197">
        <v>56.1</v>
      </c>
      <c r="K35" s="225">
        <v>1.39</v>
      </c>
      <c r="L35" s="209">
        <v>3.1E-2</v>
      </c>
      <c r="M35" s="197">
        <v>0.4</v>
      </c>
      <c r="N35" s="197">
        <v>5.6</v>
      </c>
      <c r="O35" s="208"/>
      <c r="P35" s="142"/>
      <c r="Q35" s="50"/>
      <c r="R35" s="48"/>
      <c r="S35" s="48"/>
      <c r="T35" s="48"/>
      <c r="U35" s="48"/>
      <c r="V35" s="48"/>
      <c r="W35" s="48"/>
      <c r="X35" s="48"/>
      <c r="Y35" s="48"/>
      <c r="Z35" s="48"/>
      <c r="AA35" s="48"/>
      <c r="AB35" s="48"/>
      <c r="AC35" s="48"/>
      <c r="AD35" s="48"/>
    </row>
    <row r="36" spans="1:33" s="98" customFormat="1" ht="15.6">
      <c r="A36" s="231">
        <v>45075</v>
      </c>
      <c r="B36" s="229" t="s">
        <v>1071</v>
      </c>
      <c r="C36" s="229">
        <v>201</v>
      </c>
      <c r="D36" s="229" t="str">
        <f>VLOOKUP(C36,site.locations!$A$3:$B$27,2,FALSE)</f>
        <v>Middle Fork of W.R. at Harris Rd</v>
      </c>
      <c r="E36" s="229" t="s">
        <v>1007</v>
      </c>
      <c r="F36" s="229" t="s">
        <v>218</v>
      </c>
      <c r="G36" s="211">
        <v>40</v>
      </c>
      <c r="H36" s="211">
        <v>103.7</v>
      </c>
      <c r="I36" s="211">
        <v>7.3</v>
      </c>
      <c r="J36" s="211">
        <v>65.900000000000006</v>
      </c>
      <c r="K36" s="232">
        <v>0.31</v>
      </c>
      <c r="L36" s="210">
        <v>1.2999999999999999E-2</v>
      </c>
      <c r="M36" s="211">
        <v>0.3</v>
      </c>
      <c r="N36" s="211">
        <v>1.5</v>
      </c>
      <c r="O36" s="208"/>
      <c r="P36" s="142"/>
      <c r="Q36" s="50"/>
      <c r="R36" s="48"/>
      <c r="S36" s="48"/>
      <c r="T36" s="48"/>
      <c r="U36" s="48"/>
      <c r="V36" s="48"/>
      <c r="W36" s="48"/>
      <c r="X36" s="48"/>
      <c r="Y36" s="48"/>
      <c r="Z36" s="48"/>
      <c r="AA36" s="48"/>
      <c r="AB36" s="48"/>
      <c r="AC36" s="48"/>
      <c r="AD36" s="48"/>
    </row>
    <row r="37" spans="1:33" s="98" customFormat="1" ht="15.6">
      <c r="A37" s="231">
        <v>45151.458333333299</v>
      </c>
      <c r="B37" s="229" t="s">
        <v>1082</v>
      </c>
      <c r="C37" s="229">
        <v>201</v>
      </c>
      <c r="D37" s="229" t="str">
        <f>VLOOKUP(C37,site.locations!$A$3:$B$27,2,FALSE)</f>
        <v>Middle Fork of W.R. at Harris Rd</v>
      </c>
      <c r="E37" s="229" t="s">
        <v>1083</v>
      </c>
      <c r="F37" s="229" t="s">
        <v>218</v>
      </c>
      <c r="G37" s="211">
        <v>60</v>
      </c>
      <c r="H37" s="211">
        <v>145.9</v>
      </c>
      <c r="I37" s="211">
        <v>7.3</v>
      </c>
      <c r="J37" s="211">
        <v>84.5</v>
      </c>
      <c r="K37" s="232">
        <v>0.33900000000000002</v>
      </c>
      <c r="L37" s="210">
        <v>0.02</v>
      </c>
      <c r="M37" s="211">
        <v>3.1</v>
      </c>
      <c r="N37" s="211">
        <v>4.3</v>
      </c>
      <c r="O37" s="208"/>
      <c r="P37" s="142"/>
      <c r="Q37" s="50"/>
      <c r="R37" s="48"/>
      <c r="S37" s="48"/>
      <c r="T37" s="48"/>
      <c r="U37" s="48"/>
      <c r="V37" s="48"/>
      <c r="W37" s="48"/>
      <c r="X37" s="48"/>
      <c r="Y37" s="48"/>
      <c r="Z37" s="48"/>
      <c r="AA37" s="48"/>
      <c r="AB37" s="48"/>
      <c r="AC37" s="48"/>
      <c r="AD37" s="48"/>
    </row>
    <row r="38" spans="1:33" s="98" customFormat="1" ht="28.9">
      <c r="A38" s="223">
        <v>45246.354166666701</v>
      </c>
      <c r="B38" s="209" t="s">
        <v>1123</v>
      </c>
      <c r="C38" s="224">
        <v>201</v>
      </c>
      <c r="D38" s="209" t="s">
        <v>87</v>
      </c>
      <c r="E38" s="209" t="s">
        <v>1124</v>
      </c>
      <c r="F38" s="209" t="s">
        <v>218</v>
      </c>
      <c r="G38" s="209">
        <v>48</v>
      </c>
      <c r="H38" s="197">
        <v>129.6</v>
      </c>
      <c r="I38" s="197">
        <v>6.6</v>
      </c>
      <c r="J38" s="197">
        <v>78.400000000000006</v>
      </c>
      <c r="K38" s="225">
        <v>0.14000000000000001</v>
      </c>
      <c r="L38" s="196">
        <v>4.2000000000000003E-2</v>
      </c>
      <c r="M38" s="197">
        <v>0.4</v>
      </c>
      <c r="N38" s="197">
        <v>1.4</v>
      </c>
      <c r="O38" s="208"/>
      <c r="P38" s="142"/>
      <c r="Q38" s="50"/>
      <c r="R38" s="48"/>
      <c r="S38" s="48"/>
      <c r="T38" s="48"/>
      <c r="U38" s="48"/>
      <c r="V38" s="48"/>
      <c r="W38" s="48"/>
      <c r="X38" s="48"/>
      <c r="Y38" s="48"/>
      <c r="Z38" s="48"/>
      <c r="AA38" s="48"/>
      <c r="AB38" s="48"/>
      <c r="AC38" s="48"/>
      <c r="AD38" s="48"/>
    </row>
    <row r="39" spans="1:33" ht="28.9">
      <c r="A39" s="226">
        <v>45337</v>
      </c>
      <c r="B39" s="41" t="s">
        <v>1138</v>
      </c>
      <c r="C39" s="41">
        <v>201</v>
      </c>
      <c r="D39" s="41" t="s">
        <v>87</v>
      </c>
      <c r="E39" s="41" t="s">
        <v>1124</v>
      </c>
      <c r="F39" s="41" t="s">
        <v>218</v>
      </c>
      <c r="G39" s="42">
        <v>28</v>
      </c>
      <c r="H39" s="42">
        <v>83.4</v>
      </c>
      <c r="I39" s="42">
        <v>7.3</v>
      </c>
      <c r="J39" s="42">
        <v>53.6</v>
      </c>
      <c r="K39" s="43">
        <v>0.81399999999999995</v>
      </c>
      <c r="L39" s="44">
        <v>2.4E-2</v>
      </c>
      <c r="M39" s="42">
        <v>0.2</v>
      </c>
      <c r="N39" s="42">
        <v>2.2000000000000002</v>
      </c>
      <c r="O39" s="212">
        <v>12.84</v>
      </c>
      <c r="P39" s="67">
        <v>114.6</v>
      </c>
      <c r="Q39" s="50">
        <v>0.47916666666666669</v>
      </c>
      <c r="S39" s="48">
        <v>61</v>
      </c>
      <c r="V39" s="48">
        <v>10.199999999999999</v>
      </c>
      <c r="AE39" s="126"/>
      <c r="AF39" s="126"/>
    </row>
    <row r="40" spans="1:33">
      <c r="A40" s="61">
        <v>45428</v>
      </c>
      <c r="B40" s="41" t="s">
        <v>1158</v>
      </c>
      <c r="C40" s="41">
        <v>201</v>
      </c>
      <c r="D40" s="41"/>
      <c r="E40" s="41"/>
      <c r="F40" s="41" t="s">
        <v>218</v>
      </c>
      <c r="G40" s="41">
        <v>44</v>
      </c>
      <c r="H40" s="41">
        <v>126.2</v>
      </c>
      <c r="I40" s="41">
        <v>6.8</v>
      </c>
      <c r="J40" s="41">
        <v>62.6</v>
      </c>
      <c r="K40" s="41">
        <v>0.41</v>
      </c>
      <c r="L40" s="41">
        <v>2.7E-2</v>
      </c>
      <c r="M40" s="41">
        <v>1.1000000000000001</v>
      </c>
      <c r="N40" s="41">
        <v>3.8</v>
      </c>
      <c r="O40" s="48">
        <v>10.75</v>
      </c>
      <c r="P40" s="48">
        <v>120.1</v>
      </c>
      <c r="Q40" s="50">
        <v>0.625</v>
      </c>
      <c r="S40" s="48">
        <v>74</v>
      </c>
      <c r="V40" s="48">
        <v>21.1</v>
      </c>
      <c r="W40" s="48">
        <v>4</v>
      </c>
      <c r="X40" s="48">
        <v>2</v>
      </c>
      <c r="Y40" s="48">
        <v>2</v>
      </c>
      <c r="Z40" s="48">
        <v>12</v>
      </c>
      <c r="AA40" s="48">
        <v>4</v>
      </c>
      <c r="AB40" s="48">
        <v>2</v>
      </c>
      <c r="AC40" s="48">
        <v>18</v>
      </c>
      <c r="AD40" s="48" t="s">
        <v>184</v>
      </c>
      <c r="AE40" s="126"/>
      <c r="AF40" s="126"/>
    </row>
    <row r="41" spans="1:33">
      <c r="A41" s="61">
        <v>45526</v>
      </c>
      <c r="B41" s="41" t="s">
        <v>1187</v>
      </c>
      <c r="C41" s="41">
        <v>201</v>
      </c>
      <c r="D41" s="41" t="s">
        <v>1188</v>
      </c>
      <c r="E41" s="41" t="s">
        <v>1188</v>
      </c>
      <c r="F41" s="41" t="s">
        <v>218</v>
      </c>
      <c r="G41" s="41">
        <v>60</v>
      </c>
      <c r="H41" s="41">
        <v>167</v>
      </c>
      <c r="I41" s="41">
        <v>7.4</v>
      </c>
      <c r="J41" s="41">
        <v>91.2</v>
      </c>
      <c r="K41" s="41">
        <v>0.13900000000000001</v>
      </c>
      <c r="L41" s="41">
        <v>1.4E-2</v>
      </c>
      <c r="M41" s="41">
        <v>1.8</v>
      </c>
      <c r="N41" s="41">
        <v>2.8</v>
      </c>
      <c r="O41" s="212"/>
      <c r="P41" s="67"/>
      <c r="Q41" s="50"/>
      <c r="AE41" s="126"/>
      <c r="AF41" s="126"/>
    </row>
    <row r="42" spans="1:33" ht="15.6">
      <c r="A42" s="233">
        <v>45614.505555555559</v>
      </c>
      <c r="B42" s="48" t="s">
        <v>1204</v>
      </c>
      <c r="C42" s="48">
        <v>201</v>
      </c>
      <c r="D42" s="48" t="s">
        <v>569</v>
      </c>
      <c r="E42" s="48" t="s">
        <v>569</v>
      </c>
      <c r="F42" s="48" t="s">
        <v>218</v>
      </c>
      <c r="G42" s="67">
        <v>40</v>
      </c>
      <c r="H42" s="67">
        <v>172.8</v>
      </c>
      <c r="I42" s="67">
        <v>7.4</v>
      </c>
      <c r="J42" s="67">
        <v>79.3</v>
      </c>
      <c r="K42" s="212">
        <v>1.3109999999999999</v>
      </c>
      <c r="L42" s="214">
        <v>2.1999999999999999E-2</v>
      </c>
      <c r="M42" s="67">
        <v>0.2</v>
      </c>
      <c r="N42" s="67">
        <v>1.5</v>
      </c>
      <c r="O42" s="212">
        <v>9.8800000000000008</v>
      </c>
      <c r="P42" s="67">
        <v>102.3</v>
      </c>
      <c r="Q42" s="50">
        <v>0.72222222222222221</v>
      </c>
      <c r="R42" s="48" t="s">
        <v>1195</v>
      </c>
      <c r="S42" s="48">
        <v>69</v>
      </c>
      <c r="T42" s="48" t="s">
        <v>1195</v>
      </c>
      <c r="U42" s="67">
        <f>(5/9)*(S42-32)</f>
        <v>20.555555555555557</v>
      </c>
      <c r="V42" s="48">
        <v>17.600000000000001</v>
      </c>
      <c r="W42" s="48" t="s">
        <v>1192</v>
      </c>
      <c r="X42" s="48" t="s">
        <v>1192</v>
      </c>
      <c r="Y42" s="48" t="s">
        <v>1192</v>
      </c>
      <c r="Z42" s="48" t="s">
        <v>1192</v>
      </c>
      <c r="AA42" s="48" t="s">
        <v>1192</v>
      </c>
      <c r="AB42" s="48" t="s">
        <v>1192</v>
      </c>
      <c r="AC42" s="48" t="s">
        <v>1192</v>
      </c>
      <c r="AD42" s="48" t="s">
        <v>1192</v>
      </c>
      <c r="AE42" s="100"/>
      <c r="AF42" s="100"/>
    </row>
    <row r="43" spans="1:33">
      <c r="A43" s="226">
        <v>45696.552083333336</v>
      </c>
      <c r="B43" s="41" t="s">
        <v>1232</v>
      </c>
      <c r="C43" s="48">
        <v>201</v>
      </c>
      <c r="D43" s="41" t="s">
        <v>569</v>
      </c>
      <c r="E43" s="41" t="s">
        <v>569</v>
      </c>
      <c r="F43" s="41" t="s">
        <v>218</v>
      </c>
      <c r="G43" s="42">
        <v>36</v>
      </c>
      <c r="H43" s="42">
        <v>100.3</v>
      </c>
      <c r="I43" s="42">
        <v>7.3</v>
      </c>
      <c r="J43" s="42">
        <v>52</v>
      </c>
      <c r="K43" s="43">
        <v>0.93600000000000005</v>
      </c>
      <c r="L43" s="44">
        <v>1.6E-2</v>
      </c>
      <c r="M43" s="42">
        <v>0</v>
      </c>
      <c r="N43" s="42">
        <v>2.1</v>
      </c>
      <c r="O43" s="48">
        <v>11.74</v>
      </c>
      <c r="P43" s="48">
        <v>108.6</v>
      </c>
      <c r="Q43" s="213">
        <v>0.55208333333333337</v>
      </c>
      <c r="R43" s="48">
        <v>55.4</v>
      </c>
      <c r="T43" s="48">
        <f t="shared" ref="T43" si="2">(R43-32)/1.8</f>
        <v>12.999999999999998</v>
      </c>
      <c r="V43" s="48">
        <v>11.7</v>
      </c>
      <c r="W43" s="48" t="s">
        <v>1192</v>
      </c>
      <c r="X43" s="48" t="s">
        <v>1192</v>
      </c>
      <c r="Y43" s="48" t="s">
        <v>1192</v>
      </c>
      <c r="Z43" s="48" t="s">
        <v>1192</v>
      </c>
      <c r="AA43" s="48" t="s">
        <v>1192</v>
      </c>
      <c r="AB43" s="48" t="s">
        <v>1192</v>
      </c>
      <c r="AC43" s="48" t="s">
        <v>1192</v>
      </c>
      <c r="AD43" s="48" t="s">
        <v>1192</v>
      </c>
    </row>
    <row r="44" spans="1:33" s="179" customFormat="1" ht="15">
      <c r="A44" s="61">
        <v>45789.461111111108</v>
      </c>
      <c r="B44" s="41" t="s">
        <v>1242</v>
      </c>
      <c r="C44" s="48">
        <v>201</v>
      </c>
      <c r="D44" s="41" t="s">
        <v>1243</v>
      </c>
      <c r="E44" s="41" t="s">
        <v>1243</v>
      </c>
      <c r="F44" s="41" t="s">
        <v>218</v>
      </c>
      <c r="G44" s="41">
        <v>32</v>
      </c>
      <c r="H44" s="42">
        <v>95</v>
      </c>
      <c r="I44" s="42">
        <v>7.5</v>
      </c>
      <c r="J44" s="42">
        <v>61.3</v>
      </c>
      <c r="K44" s="41">
        <v>0.309</v>
      </c>
      <c r="L44" s="41">
        <v>1.7000000000000001E-2</v>
      </c>
      <c r="M44" s="42">
        <v>0</v>
      </c>
      <c r="N44" s="42">
        <v>2.6</v>
      </c>
      <c r="O44" s="48">
        <v>11.15</v>
      </c>
      <c r="P44" s="48">
        <v>121.5</v>
      </c>
      <c r="Q44" s="50">
        <v>0.58333333333333337</v>
      </c>
      <c r="R44" s="48"/>
      <c r="S44" s="48"/>
      <c r="T44" s="48"/>
      <c r="U44" s="48">
        <v>24</v>
      </c>
      <c r="V44" s="48">
        <v>19.600000000000001</v>
      </c>
      <c r="W44" s="48">
        <v>2</v>
      </c>
      <c r="X44" s="48">
        <v>2</v>
      </c>
      <c r="Y44" s="48">
        <v>1</v>
      </c>
      <c r="Z44" s="48">
        <v>6</v>
      </c>
      <c r="AA44" s="48">
        <v>4</v>
      </c>
      <c r="AB44" s="48">
        <v>1</v>
      </c>
      <c r="AC44" s="48">
        <v>11</v>
      </c>
      <c r="AD44" s="48" t="s">
        <v>183</v>
      </c>
    </row>
    <row r="45" spans="1:33" s="51" customFormat="1">
      <c r="A45" s="233">
        <v>45907.65</v>
      </c>
      <c r="B45" s="48" t="s">
        <v>1276</v>
      </c>
      <c r="C45" s="51">
        <v>201</v>
      </c>
      <c r="D45" s="56" t="s">
        <v>1277</v>
      </c>
      <c r="E45" s="56" t="s">
        <v>1277</v>
      </c>
      <c r="F45" s="56" t="s">
        <v>218</v>
      </c>
      <c r="G45" s="56">
        <v>60</v>
      </c>
      <c r="H45" s="56">
        <v>142.6</v>
      </c>
      <c r="I45" s="56">
        <v>7.1</v>
      </c>
      <c r="J45" s="56">
        <v>81.7</v>
      </c>
      <c r="K45" s="56">
        <v>0.16500000000000001</v>
      </c>
      <c r="L45" s="56">
        <v>1.2E-2</v>
      </c>
      <c r="M45" s="56">
        <v>1.3</v>
      </c>
      <c r="N45" s="56">
        <v>1.9</v>
      </c>
      <c r="O45" s="301">
        <v>9.7100000000000009</v>
      </c>
      <c r="P45" s="302">
        <v>121.1</v>
      </c>
      <c r="Q45" s="288">
        <v>0.65</v>
      </c>
      <c r="S45" s="51">
        <v>81</v>
      </c>
      <c r="V45" s="51">
        <v>26</v>
      </c>
      <c r="W45" s="51">
        <v>1</v>
      </c>
      <c r="X45" s="51">
        <v>0</v>
      </c>
      <c r="Y45" s="51">
        <v>1</v>
      </c>
      <c r="Z45" s="51">
        <v>6</v>
      </c>
      <c r="AA45" s="51">
        <v>0</v>
      </c>
      <c r="AB45" s="51">
        <v>1</v>
      </c>
      <c r="AC45" s="51">
        <v>7</v>
      </c>
      <c r="AD45" s="51" t="s">
        <v>182</v>
      </c>
    </row>
    <row r="46" spans="1:33" ht="15.6">
      <c r="A46" s="340">
        <v>45998</v>
      </c>
      <c r="B46" s="341" t="s">
        <v>1284</v>
      </c>
      <c r="C46" s="342">
        <v>201</v>
      </c>
      <c r="D46" s="341" t="s">
        <v>1188</v>
      </c>
      <c r="E46" s="341" t="s">
        <v>1188</v>
      </c>
      <c r="F46" s="341" t="s">
        <v>218</v>
      </c>
      <c r="G46" s="343">
        <v>56</v>
      </c>
      <c r="H46" s="343">
        <v>144.9</v>
      </c>
      <c r="I46" s="343">
        <v>7.1</v>
      </c>
      <c r="J46" s="343">
        <v>80.7</v>
      </c>
      <c r="K46" s="344">
        <v>0.20699999999999999</v>
      </c>
      <c r="L46" s="345">
        <v>8.9999999999999993E-3</v>
      </c>
      <c r="M46" s="343">
        <v>0</v>
      </c>
      <c r="N46" s="343">
        <v>0.7</v>
      </c>
      <c r="O46" s="346"/>
      <c r="P46" s="347">
        <v>99.8</v>
      </c>
      <c r="Q46" s="348">
        <v>0.54166666666666663</v>
      </c>
      <c r="R46" s="342"/>
      <c r="S46" s="342"/>
      <c r="T46" s="342">
        <v>9</v>
      </c>
      <c r="U46" s="342">
        <v>8</v>
      </c>
      <c r="V46" s="342">
        <v>9</v>
      </c>
      <c r="W46" s="342"/>
      <c r="X46" s="342"/>
      <c r="Y46" s="342"/>
      <c r="Z46" s="342"/>
      <c r="AA46" s="342"/>
      <c r="AB46" s="342"/>
      <c r="AC46" s="342"/>
      <c r="AD46" s="342"/>
      <c r="AE46" s="349"/>
      <c r="AF46" s="349"/>
      <c r="AG46" s="349"/>
    </row>
  </sheetData>
  <mergeCells count="2">
    <mergeCell ref="W1:Y1"/>
    <mergeCell ref="Z1:A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6"/>
  <sheetViews>
    <sheetView zoomScale="73" zoomScaleNormal="73" workbookViewId="0">
      <pane ySplit="2" topLeftCell="A35" activePane="bottomLeft" state="frozen"/>
      <selection pane="bottomLeft" activeCell="A36" sqref="A36:AG36"/>
    </sheetView>
  </sheetViews>
  <sheetFormatPr defaultColWidth="8.85546875" defaultRowHeight="14.45"/>
  <cols>
    <col min="1" max="1" width="15.42578125" style="48" customWidth="1"/>
    <col min="2" max="2" width="16.7109375" style="48" bestFit="1" customWidth="1"/>
    <col min="3" max="3" width="15.42578125" style="48" bestFit="1" customWidth="1"/>
    <col min="4" max="4" width="14.85546875" style="48" bestFit="1" customWidth="1"/>
    <col min="5" max="5" width="17.28515625" style="48" customWidth="1"/>
    <col min="6" max="6" width="19.28515625" style="48" customWidth="1"/>
    <col min="7" max="7" width="18.28515625" style="48" customWidth="1"/>
    <col min="8" max="8" width="13.42578125" style="48" customWidth="1"/>
    <col min="9" max="9" width="7.140625" style="48" customWidth="1"/>
    <col min="10" max="10" width="15.42578125" style="48" customWidth="1"/>
    <col min="11" max="11" width="15.28515625" style="48" customWidth="1"/>
    <col min="12" max="12" width="18.7109375" style="48" customWidth="1"/>
    <col min="13" max="13" width="18.85546875" style="48" customWidth="1"/>
    <col min="14" max="14" width="11.2851562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0.42578125" style="9" bestFit="1" customWidth="1"/>
    <col min="32" max="16384" width="8.85546875" style="9"/>
  </cols>
  <sheetData>
    <row r="1" spans="1:30">
      <c r="A1" s="132" t="s">
        <v>562</v>
      </c>
      <c r="W1" s="353" t="s">
        <v>1425</v>
      </c>
      <c r="X1" s="353"/>
      <c r="Y1" s="353"/>
      <c r="Z1" s="353" t="s">
        <v>1426</v>
      </c>
      <c r="AA1" s="353"/>
      <c r="AB1" s="353"/>
    </row>
    <row r="2" spans="1:30" s="16" customFormat="1" ht="30" customHeight="1">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ht="15" customHeight="1">
      <c r="A3" s="137">
        <v>42681.604166666664</v>
      </c>
      <c r="B3" s="138" t="s">
        <v>473</v>
      </c>
      <c r="C3" s="138">
        <v>205</v>
      </c>
      <c r="D3" s="138" t="s">
        <v>99</v>
      </c>
      <c r="E3" s="138" t="s">
        <v>474</v>
      </c>
      <c r="F3" s="138" t="s">
        <v>218</v>
      </c>
      <c r="G3" s="139">
        <v>66</v>
      </c>
      <c r="H3" s="139">
        <v>171</v>
      </c>
      <c r="I3" s="139">
        <v>7.5</v>
      </c>
      <c r="J3" s="139">
        <v>15</v>
      </c>
      <c r="K3" s="140">
        <v>0.3</v>
      </c>
      <c r="L3" s="141">
        <v>8.9999999999999993E-3</v>
      </c>
      <c r="M3" s="139">
        <v>19.7</v>
      </c>
      <c r="N3" s="139" t="s">
        <v>219</v>
      </c>
      <c r="O3" s="142"/>
      <c r="P3" s="142"/>
    </row>
    <row r="4" spans="1:30" ht="15" customHeight="1">
      <c r="A4" s="137">
        <v>42779.604166666664</v>
      </c>
      <c r="B4" s="138" t="s">
        <v>500</v>
      </c>
      <c r="C4" s="138">
        <v>205</v>
      </c>
      <c r="D4" s="138" t="s">
        <v>99</v>
      </c>
      <c r="E4" s="138" t="s">
        <v>100</v>
      </c>
      <c r="F4" s="138" t="s">
        <v>218</v>
      </c>
      <c r="G4" s="139">
        <v>32</v>
      </c>
      <c r="H4" s="139">
        <v>121.8</v>
      </c>
      <c r="I4" s="139">
        <v>7.6</v>
      </c>
      <c r="J4" s="139">
        <v>104.4</v>
      </c>
      <c r="K4" s="140">
        <v>1.41</v>
      </c>
      <c r="L4" s="141">
        <v>8.9999999999999993E-3</v>
      </c>
      <c r="M4" s="139">
        <v>0.3</v>
      </c>
      <c r="N4" s="139" t="s">
        <v>219</v>
      </c>
      <c r="O4" s="142"/>
      <c r="P4" s="142"/>
    </row>
    <row r="5" spans="1:30" ht="15" customHeight="1">
      <c r="A5" s="137">
        <v>42864.770833333336</v>
      </c>
      <c r="B5" s="138" t="s">
        <v>517</v>
      </c>
      <c r="C5" s="138">
        <v>205</v>
      </c>
      <c r="D5" s="138" t="s">
        <v>99</v>
      </c>
      <c r="E5" s="138" t="s">
        <v>474</v>
      </c>
      <c r="F5" s="138" t="s">
        <v>218</v>
      </c>
      <c r="G5" s="139">
        <v>30</v>
      </c>
      <c r="H5" s="139">
        <v>99.6</v>
      </c>
      <c r="I5" s="139">
        <v>7.7</v>
      </c>
      <c r="J5" s="139">
        <v>166.7</v>
      </c>
      <c r="K5" s="140">
        <v>0.93</v>
      </c>
      <c r="L5" s="141">
        <v>0.02</v>
      </c>
      <c r="M5" s="139">
        <v>1.5</v>
      </c>
      <c r="N5" s="139" t="s">
        <v>219</v>
      </c>
      <c r="O5" s="142"/>
      <c r="P5" s="142"/>
      <c r="W5" s="144">
        <v>5</v>
      </c>
      <c r="X5" s="144">
        <v>4</v>
      </c>
      <c r="Y5" s="144">
        <v>1</v>
      </c>
      <c r="Z5" s="144">
        <v>15</v>
      </c>
      <c r="AA5" s="144">
        <v>8</v>
      </c>
      <c r="AB5" s="144">
        <v>1</v>
      </c>
      <c r="AC5" s="144">
        <v>24</v>
      </c>
      <c r="AD5" s="48" t="s">
        <v>185</v>
      </c>
    </row>
    <row r="6" spans="1:30" ht="15" customHeight="1">
      <c r="A6" s="137">
        <v>43048</v>
      </c>
      <c r="B6" s="138" t="s">
        <v>561</v>
      </c>
      <c r="C6" s="138">
        <v>205</v>
      </c>
      <c r="D6" s="138" t="s">
        <v>99</v>
      </c>
      <c r="E6" s="138" t="s">
        <v>562</v>
      </c>
      <c r="F6" s="138" t="s">
        <v>218</v>
      </c>
      <c r="G6" s="139">
        <v>48</v>
      </c>
      <c r="H6" s="139">
        <v>138.5</v>
      </c>
      <c r="I6" s="139">
        <v>7.6</v>
      </c>
      <c r="J6" s="139">
        <v>71.099999999999994</v>
      </c>
      <c r="K6" s="140">
        <v>0.53</v>
      </c>
      <c r="L6" s="141">
        <v>0.02</v>
      </c>
      <c r="M6" s="139">
        <v>0.2</v>
      </c>
      <c r="N6" s="139" t="s">
        <v>219</v>
      </c>
      <c r="O6" s="142"/>
      <c r="P6" s="142"/>
    </row>
    <row r="7" spans="1:30" ht="15" customHeight="1">
      <c r="A7" s="137">
        <v>43143</v>
      </c>
      <c r="B7" s="138" t="s">
        <v>584</v>
      </c>
      <c r="C7" s="138">
        <v>205</v>
      </c>
      <c r="D7" s="138" t="s">
        <v>99</v>
      </c>
      <c r="E7" s="138" t="s">
        <v>585</v>
      </c>
      <c r="F7" s="138" t="s">
        <v>218</v>
      </c>
      <c r="G7" s="139">
        <v>32</v>
      </c>
      <c r="H7" s="139">
        <v>119.1</v>
      </c>
      <c r="I7" s="139">
        <v>7.4</v>
      </c>
      <c r="J7" s="139">
        <v>71.099999999999994</v>
      </c>
      <c r="K7" s="140">
        <v>1.86</v>
      </c>
      <c r="L7" s="141">
        <v>5.0000000000000001E-3</v>
      </c>
      <c r="M7" s="139">
        <v>1.3</v>
      </c>
      <c r="N7" s="139" t="s">
        <v>219</v>
      </c>
      <c r="O7" s="142"/>
      <c r="P7" s="142"/>
    </row>
    <row r="8" spans="1:30" ht="15" customHeight="1">
      <c r="A8" s="137">
        <v>43229</v>
      </c>
      <c r="B8" s="138" t="s">
        <v>622</v>
      </c>
      <c r="C8" s="138">
        <v>205</v>
      </c>
      <c r="D8" s="138" t="s">
        <v>99</v>
      </c>
      <c r="E8" s="138" t="s">
        <v>623</v>
      </c>
      <c r="F8" s="138" t="s">
        <v>218</v>
      </c>
      <c r="G8" s="139">
        <v>28</v>
      </c>
      <c r="H8" s="139">
        <v>87.8</v>
      </c>
      <c r="I8" s="139">
        <v>7.5</v>
      </c>
      <c r="J8" s="139">
        <v>65.599999999999994</v>
      </c>
      <c r="K8" s="140">
        <v>0.83</v>
      </c>
      <c r="L8" s="141">
        <v>1.2E-2</v>
      </c>
      <c r="M8" s="139">
        <v>0.9</v>
      </c>
      <c r="N8" s="139" t="s">
        <v>219</v>
      </c>
      <c r="O8" s="142"/>
      <c r="P8" s="142"/>
      <c r="W8" s="144">
        <v>6</v>
      </c>
      <c r="X8" s="144">
        <v>1</v>
      </c>
      <c r="Y8" s="144">
        <v>0</v>
      </c>
      <c r="Z8" s="144">
        <v>18</v>
      </c>
      <c r="AA8" s="144">
        <v>2</v>
      </c>
      <c r="AB8" s="144">
        <v>0</v>
      </c>
      <c r="AC8" s="144">
        <v>20</v>
      </c>
      <c r="AD8" s="48" t="s">
        <v>184</v>
      </c>
    </row>
    <row r="9" spans="1:30" ht="15" customHeight="1">
      <c r="A9" s="137">
        <v>43334</v>
      </c>
      <c r="B9" s="138" t="s">
        <v>662</v>
      </c>
      <c r="C9" s="138">
        <v>205</v>
      </c>
      <c r="D9" s="138" t="s">
        <v>99</v>
      </c>
      <c r="E9" s="138" t="s">
        <v>562</v>
      </c>
      <c r="F9" s="138" t="s">
        <v>218</v>
      </c>
      <c r="G9" s="139">
        <v>50</v>
      </c>
      <c r="H9" s="139">
        <v>144.69999999999999</v>
      </c>
      <c r="I9" s="139">
        <v>7</v>
      </c>
      <c r="J9" s="139">
        <v>75.8</v>
      </c>
      <c r="K9" s="140">
        <v>0.32</v>
      </c>
      <c r="L9" s="141">
        <v>5.0000000000000001E-3</v>
      </c>
      <c r="M9" s="139">
        <v>0.9</v>
      </c>
      <c r="N9" s="139" t="s">
        <v>219</v>
      </c>
      <c r="O9" s="142"/>
      <c r="P9" s="142"/>
    </row>
    <row r="10" spans="1:30" ht="15" customHeight="1">
      <c r="A10" s="137">
        <v>43418</v>
      </c>
      <c r="B10" s="138" t="s">
        <v>683</v>
      </c>
      <c r="C10" s="138">
        <v>205</v>
      </c>
      <c r="D10" s="138" t="s">
        <v>99</v>
      </c>
      <c r="E10" s="138" t="s">
        <v>474</v>
      </c>
      <c r="F10" s="138" t="s">
        <v>218</v>
      </c>
      <c r="G10" s="139">
        <v>36</v>
      </c>
      <c r="H10" s="139">
        <v>130.6</v>
      </c>
      <c r="I10" s="139">
        <v>7.3</v>
      </c>
      <c r="J10" s="139">
        <v>64.900000000000006</v>
      </c>
      <c r="K10" s="140">
        <v>2.11</v>
      </c>
      <c r="L10" s="141">
        <v>6.0000000000000001E-3</v>
      </c>
      <c r="M10" s="139">
        <v>1.5</v>
      </c>
      <c r="N10" s="139" t="s">
        <v>219</v>
      </c>
      <c r="O10" s="142"/>
      <c r="P10" s="142"/>
    </row>
    <row r="11" spans="1:30" ht="15" customHeight="1">
      <c r="A11" s="137">
        <v>43510</v>
      </c>
      <c r="B11" s="138" t="s">
        <v>710</v>
      </c>
      <c r="C11" s="138">
        <v>205</v>
      </c>
      <c r="D11" s="138" t="s">
        <v>99</v>
      </c>
      <c r="E11" s="138" t="s">
        <v>474</v>
      </c>
      <c r="F11" s="138" t="s">
        <v>218</v>
      </c>
      <c r="G11" s="139">
        <v>22</v>
      </c>
      <c r="H11" s="139">
        <v>92.6</v>
      </c>
      <c r="I11" s="139">
        <v>6.8</v>
      </c>
      <c r="J11" s="139">
        <v>61.8</v>
      </c>
      <c r="K11" s="140">
        <v>1.48</v>
      </c>
      <c r="L11" s="141">
        <v>1.4999999999999999E-2</v>
      </c>
      <c r="M11" s="139">
        <v>2</v>
      </c>
      <c r="N11" s="139" t="s">
        <v>219</v>
      </c>
      <c r="O11" s="142"/>
      <c r="P11" s="142"/>
    </row>
    <row r="12" spans="1:30" ht="15" customHeight="1">
      <c r="A12" s="137">
        <v>43619</v>
      </c>
      <c r="B12" s="138" t="s">
        <v>734</v>
      </c>
      <c r="C12" s="138">
        <v>205</v>
      </c>
      <c r="D12" s="138" t="s">
        <v>99</v>
      </c>
      <c r="E12" s="138" t="s">
        <v>735</v>
      </c>
      <c r="F12" s="138" t="s">
        <v>218</v>
      </c>
      <c r="G12" s="139">
        <v>38</v>
      </c>
      <c r="H12" s="139">
        <v>105.2</v>
      </c>
      <c r="I12" s="139">
        <v>7.1</v>
      </c>
      <c r="J12" s="139">
        <v>60.9</v>
      </c>
      <c r="K12" s="140">
        <v>0.74</v>
      </c>
      <c r="L12" s="141">
        <v>2.4E-2</v>
      </c>
      <c r="M12" s="139">
        <v>1.9</v>
      </c>
      <c r="N12" s="139" t="s">
        <v>219</v>
      </c>
      <c r="O12" s="142"/>
      <c r="P12" s="142"/>
    </row>
    <row r="13" spans="1:30" ht="15" customHeight="1">
      <c r="A13" s="137">
        <v>43698</v>
      </c>
      <c r="B13" s="138" t="s">
        <v>767</v>
      </c>
      <c r="C13" s="138">
        <v>205</v>
      </c>
      <c r="D13" s="138" t="s">
        <v>99</v>
      </c>
      <c r="E13" s="138" t="s">
        <v>562</v>
      </c>
      <c r="F13" s="138" t="s">
        <v>218</v>
      </c>
      <c r="G13" s="139">
        <v>36</v>
      </c>
      <c r="H13" s="139">
        <v>101.1</v>
      </c>
      <c r="I13" s="139">
        <v>6.8</v>
      </c>
      <c r="J13" s="139">
        <v>54.9</v>
      </c>
      <c r="K13" s="140">
        <v>0.69</v>
      </c>
      <c r="L13" s="141">
        <v>1.2E-2</v>
      </c>
      <c r="M13" s="139">
        <v>0.8</v>
      </c>
      <c r="N13" s="139" t="s">
        <v>219</v>
      </c>
      <c r="O13" s="142"/>
      <c r="P13" s="142"/>
      <c r="W13" s="144">
        <v>2</v>
      </c>
      <c r="X13" s="144">
        <v>2</v>
      </c>
      <c r="Y13" s="144">
        <v>0</v>
      </c>
      <c r="Z13" s="144">
        <v>6</v>
      </c>
      <c r="AA13" s="144">
        <v>4</v>
      </c>
      <c r="AB13" s="144">
        <v>0</v>
      </c>
      <c r="AC13" s="144">
        <v>10</v>
      </c>
      <c r="AD13" s="48" t="s">
        <v>182</v>
      </c>
    </row>
    <row r="14" spans="1:30" ht="15" customHeight="1">
      <c r="A14" s="137">
        <v>43775</v>
      </c>
      <c r="B14" s="138" t="s">
        <v>784</v>
      </c>
      <c r="C14" s="138">
        <v>205</v>
      </c>
      <c r="D14" s="138" t="s">
        <v>99</v>
      </c>
      <c r="E14" s="138" t="s">
        <v>623</v>
      </c>
      <c r="F14" s="138" t="s">
        <v>218</v>
      </c>
      <c r="G14" s="139">
        <v>30</v>
      </c>
      <c r="H14" s="139">
        <v>92.2</v>
      </c>
      <c r="I14" s="139">
        <v>6.7</v>
      </c>
      <c r="J14" s="139">
        <v>62.2</v>
      </c>
      <c r="K14" s="140">
        <v>1</v>
      </c>
      <c r="L14" s="141">
        <v>8.0000000000000002E-3</v>
      </c>
      <c r="M14" s="139">
        <v>0.3</v>
      </c>
      <c r="N14" s="139" t="s">
        <v>219</v>
      </c>
      <c r="O14" s="142"/>
      <c r="P14" s="142"/>
    </row>
    <row r="15" spans="1:30" ht="15" customHeight="1">
      <c r="A15" s="137">
        <v>43871</v>
      </c>
      <c r="B15" s="138" t="s">
        <v>811</v>
      </c>
      <c r="C15" s="138">
        <v>205</v>
      </c>
      <c r="D15" s="138" t="s">
        <v>99</v>
      </c>
      <c r="E15" s="138" t="s">
        <v>474</v>
      </c>
      <c r="F15" s="138" t="s">
        <v>218</v>
      </c>
      <c r="G15" s="139">
        <v>26</v>
      </c>
      <c r="H15" s="139">
        <v>86.5</v>
      </c>
      <c r="I15" s="139">
        <v>7</v>
      </c>
      <c r="J15" s="139">
        <v>53.1</v>
      </c>
      <c r="K15" s="140">
        <v>1.01</v>
      </c>
      <c r="L15" s="141">
        <v>1.7999999999999999E-2</v>
      </c>
      <c r="M15" s="139">
        <v>2.1</v>
      </c>
      <c r="N15" s="139" t="s">
        <v>219</v>
      </c>
      <c r="O15" s="142"/>
      <c r="P15" s="142"/>
    </row>
    <row r="16" spans="1:30" ht="15" customHeight="1">
      <c r="A16" s="137">
        <v>44154</v>
      </c>
      <c r="B16" s="138" t="s">
        <v>835</v>
      </c>
      <c r="C16" s="138">
        <v>205</v>
      </c>
      <c r="D16" s="138" t="s">
        <v>99</v>
      </c>
      <c r="E16" s="138" t="s">
        <v>562</v>
      </c>
      <c r="F16" s="138" t="s">
        <v>218</v>
      </c>
      <c r="G16" s="139">
        <v>32</v>
      </c>
      <c r="H16" s="139">
        <v>119.1</v>
      </c>
      <c r="I16" s="139">
        <v>6.8</v>
      </c>
      <c r="J16" s="139">
        <v>68.400000000000006</v>
      </c>
      <c r="K16" s="140">
        <v>1.83</v>
      </c>
      <c r="L16" s="141">
        <v>7.0000000000000001E-3</v>
      </c>
      <c r="M16" s="139">
        <v>0</v>
      </c>
      <c r="N16" s="139">
        <v>0.6</v>
      </c>
      <c r="O16" s="142"/>
      <c r="P16" s="142"/>
    </row>
    <row r="17" spans="1:32" ht="15" customHeight="1">
      <c r="A17" s="137">
        <v>44251</v>
      </c>
      <c r="B17" s="138" t="s">
        <v>860</v>
      </c>
      <c r="C17" s="138">
        <v>205</v>
      </c>
      <c r="D17" s="138" t="s">
        <v>99</v>
      </c>
      <c r="E17" s="138" t="s">
        <v>861</v>
      </c>
      <c r="F17" s="138" t="s">
        <v>218</v>
      </c>
      <c r="G17" s="138">
        <v>26</v>
      </c>
      <c r="H17" s="138">
        <v>106.2</v>
      </c>
      <c r="I17" s="138">
        <v>7</v>
      </c>
      <c r="J17" s="138">
        <v>58.2</v>
      </c>
      <c r="K17" s="138">
        <v>0.98</v>
      </c>
      <c r="L17" s="138">
        <v>0.01</v>
      </c>
      <c r="M17" s="138">
        <v>0.9</v>
      </c>
      <c r="N17" s="138">
        <v>3</v>
      </c>
      <c r="O17" s="142"/>
      <c r="P17" s="142"/>
    </row>
    <row r="18" spans="1:32" ht="15" customHeight="1">
      <c r="A18" s="137">
        <v>44327</v>
      </c>
      <c r="B18" s="138" t="s">
        <v>876</v>
      </c>
      <c r="C18" s="138">
        <v>205</v>
      </c>
      <c r="D18" s="138" t="s">
        <v>99</v>
      </c>
      <c r="E18" s="138" t="s">
        <v>562</v>
      </c>
      <c r="F18" s="138" t="s">
        <v>218</v>
      </c>
      <c r="G18" s="138">
        <v>28</v>
      </c>
      <c r="H18" s="138">
        <v>81.599999999999994</v>
      </c>
      <c r="I18" s="138">
        <v>7</v>
      </c>
      <c r="J18" s="138">
        <v>44.4</v>
      </c>
      <c r="K18" s="138">
        <v>0.59</v>
      </c>
      <c r="L18" s="138">
        <v>1.0999999999999999E-2</v>
      </c>
      <c r="M18" s="138">
        <v>0.4</v>
      </c>
      <c r="N18" s="138">
        <v>3</v>
      </c>
      <c r="O18" s="142"/>
      <c r="P18" s="142"/>
    </row>
    <row r="19" spans="1:32">
      <c r="A19" s="137">
        <v>44419</v>
      </c>
      <c r="B19" s="138" t="s">
        <v>895</v>
      </c>
      <c r="C19" s="138">
        <v>205</v>
      </c>
      <c r="D19" s="138" t="str">
        <f>VLOOKUP(C19,site.locations!$A$2:$I$27,2)</f>
        <v>Hock Creek</v>
      </c>
      <c r="E19" s="138" t="s">
        <v>585</v>
      </c>
      <c r="F19" s="138" t="s">
        <v>218</v>
      </c>
      <c r="G19" s="138">
        <v>50</v>
      </c>
      <c r="H19" s="138">
        <v>139.1</v>
      </c>
      <c r="I19" s="138">
        <v>7</v>
      </c>
      <c r="J19" s="138">
        <v>78.400000000000006</v>
      </c>
      <c r="K19" s="138">
        <v>0.5</v>
      </c>
      <c r="L19" s="138">
        <v>0</v>
      </c>
      <c r="M19" s="138">
        <v>0.3</v>
      </c>
      <c r="N19" s="138">
        <v>0.5</v>
      </c>
      <c r="O19" s="142"/>
      <c r="P19" s="142"/>
      <c r="Q19" s="50">
        <v>0.66666666666666663</v>
      </c>
      <c r="R19" s="48">
        <f>CONVERT(T19,"C","F")</f>
        <v>82.4</v>
      </c>
      <c r="S19" s="48">
        <f>CONVERT(U19,"C","F")</f>
        <v>87.800000000000011</v>
      </c>
      <c r="T19" s="67">
        <v>28</v>
      </c>
      <c r="U19" s="67">
        <v>31</v>
      </c>
      <c r="W19" s="48">
        <v>5</v>
      </c>
      <c r="X19" s="48">
        <v>2</v>
      </c>
      <c r="Y19" s="48">
        <v>0</v>
      </c>
      <c r="Z19" s="48">
        <v>15</v>
      </c>
      <c r="AA19" s="48">
        <v>4</v>
      </c>
      <c r="AB19" s="48">
        <v>0</v>
      </c>
      <c r="AC19" s="48">
        <v>19</v>
      </c>
      <c r="AD19" s="48" t="s">
        <v>184</v>
      </c>
    </row>
    <row r="20" spans="1:32" ht="15" customHeight="1">
      <c r="A20" s="137">
        <v>44515</v>
      </c>
      <c r="B20" s="138" t="s">
        <v>929</v>
      </c>
      <c r="C20" s="138">
        <v>205</v>
      </c>
      <c r="D20" s="138" t="s">
        <v>99</v>
      </c>
      <c r="E20" s="138" t="s">
        <v>562</v>
      </c>
      <c r="F20" s="138" t="s">
        <v>218</v>
      </c>
      <c r="G20" s="138">
        <v>40</v>
      </c>
      <c r="H20" s="138">
        <v>134.6</v>
      </c>
      <c r="I20" s="138">
        <v>7</v>
      </c>
      <c r="J20" s="138">
        <v>67.5</v>
      </c>
      <c r="K20" s="138">
        <v>1.67</v>
      </c>
      <c r="L20" s="141">
        <v>0</v>
      </c>
      <c r="M20" s="138">
        <v>0.4</v>
      </c>
      <c r="N20" s="138">
        <v>0.6</v>
      </c>
      <c r="O20" s="142"/>
      <c r="P20" s="142"/>
      <c r="Q20" s="50">
        <v>0.43055555555555558</v>
      </c>
      <c r="R20" s="48">
        <v>50</v>
      </c>
      <c r="S20" s="48">
        <v>60</v>
      </c>
      <c r="T20" s="67">
        <f>CONVERT(R20,"F","C")</f>
        <v>10</v>
      </c>
      <c r="U20" s="67">
        <f>CONVERT(S20,"F","C")</f>
        <v>15.555555555555555</v>
      </c>
    </row>
    <row r="21" spans="1:32">
      <c r="A21" s="61">
        <v>44602</v>
      </c>
      <c r="B21" s="41" t="s">
        <v>934</v>
      </c>
      <c r="C21" s="48">
        <v>205</v>
      </c>
      <c r="D21" s="48" t="s">
        <v>99</v>
      </c>
      <c r="E21" s="41" t="s">
        <v>935</v>
      </c>
      <c r="F21" s="41" t="s">
        <v>218</v>
      </c>
      <c r="G21" s="41">
        <v>28</v>
      </c>
      <c r="H21" s="42">
        <v>96.6</v>
      </c>
      <c r="I21" s="42">
        <v>7.2</v>
      </c>
      <c r="J21" s="42">
        <v>37.200000000000003</v>
      </c>
      <c r="K21" s="43">
        <v>0.99</v>
      </c>
      <c r="L21" s="44">
        <v>3.0000000000000001E-3</v>
      </c>
      <c r="M21" s="42">
        <v>0.9</v>
      </c>
      <c r="N21" s="42">
        <v>4.3</v>
      </c>
      <c r="O21" s="47">
        <v>12.95</v>
      </c>
      <c r="P21" s="47">
        <v>107.5</v>
      </c>
      <c r="Q21" s="50">
        <v>0.42499999999999999</v>
      </c>
      <c r="R21" s="48">
        <f>CONVERT(T21,"C","F")</f>
        <v>44.6</v>
      </c>
      <c r="S21" s="48">
        <f>CONVERT(U21,"C","F")</f>
        <v>57.2</v>
      </c>
      <c r="T21" s="48">
        <v>7</v>
      </c>
      <c r="U21" s="48">
        <v>14</v>
      </c>
      <c r="V21" s="48">
        <v>7.4</v>
      </c>
    </row>
    <row r="22" spans="1:32" s="31" customFormat="1">
      <c r="A22" s="61">
        <v>44698</v>
      </c>
      <c r="B22" s="41" t="s">
        <v>964</v>
      </c>
      <c r="C22" s="48">
        <v>205</v>
      </c>
      <c r="D22" s="48" t="s">
        <v>99</v>
      </c>
      <c r="E22" s="41" t="s">
        <v>99</v>
      </c>
      <c r="F22" s="41" t="s">
        <v>218</v>
      </c>
      <c r="G22" s="42">
        <v>30</v>
      </c>
      <c r="H22" s="42">
        <v>102.5</v>
      </c>
      <c r="I22" s="41">
        <v>6.5</v>
      </c>
      <c r="J22" s="42">
        <v>88.7</v>
      </c>
      <c r="K22" s="41">
        <v>0.18</v>
      </c>
      <c r="L22" s="41">
        <v>2.3E-2</v>
      </c>
      <c r="M22" s="42">
        <v>1.8</v>
      </c>
      <c r="N22" s="42">
        <v>4.7</v>
      </c>
      <c r="O22" s="47">
        <v>9.6999999999999993</v>
      </c>
      <c r="P22" s="47">
        <v>102.3</v>
      </c>
      <c r="Q22" s="50">
        <v>0.49305555555555558</v>
      </c>
      <c r="R22" s="48">
        <v>63</v>
      </c>
      <c r="S22" s="48">
        <v>66</v>
      </c>
      <c r="T22" s="67">
        <f t="shared" ref="T22:U22" si="0">CONVERT(R22,"F","C")</f>
        <v>17.222222222222221</v>
      </c>
      <c r="U22" s="67">
        <f t="shared" si="0"/>
        <v>18.888888888888889</v>
      </c>
      <c r="V22" s="48">
        <v>17.899999999999999</v>
      </c>
      <c r="W22" s="48">
        <v>2</v>
      </c>
      <c r="X22" s="48">
        <v>2</v>
      </c>
      <c r="Y22" s="48">
        <v>2</v>
      </c>
      <c r="Z22" s="48">
        <f>W22*index!$B$2</f>
        <v>6</v>
      </c>
      <c r="AA22" s="48">
        <f>X22*index!$B$3</f>
        <v>4</v>
      </c>
      <c r="AB22" s="48">
        <f>Y22*index!$B$4</f>
        <v>2</v>
      </c>
      <c r="AC22" s="48">
        <f t="shared" ref="AC22" si="1">SUM(Z22:AB22)</f>
        <v>12</v>
      </c>
      <c r="AD22" s="48" t="str">
        <f>VLOOKUP(AC22,index!$A$6:$B$55,2,FALSE)</f>
        <v>Fair</v>
      </c>
      <c r="AE22" s="40"/>
      <c r="AF22" s="40"/>
    </row>
    <row r="23" spans="1:32" s="98" customFormat="1" ht="15.6">
      <c r="A23" s="216">
        <v>44788</v>
      </c>
      <c r="B23" s="193" t="s">
        <v>999</v>
      </c>
      <c r="C23" s="217">
        <v>205</v>
      </c>
      <c r="D23" s="217" t="s">
        <v>99</v>
      </c>
      <c r="E23" s="193" t="s">
        <v>1000</v>
      </c>
      <c r="F23" s="193" t="s">
        <v>218</v>
      </c>
      <c r="G23" s="218">
        <v>50</v>
      </c>
      <c r="H23" s="188">
        <v>147.80000000000001</v>
      </c>
      <c r="I23" s="188">
        <v>7</v>
      </c>
      <c r="J23" s="188">
        <v>93.4</v>
      </c>
      <c r="K23" s="219">
        <v>0.83</v>
      </c>
      <c r="L23" s="187">
        <v>0</v>
      </c>
      <c r="M23" s="188">
        <v>4.0999999999999996</v>
      </c>
      <c r="N23" s="188">
        <v>4.7</v>
      </c>
      <c r="O23" s="189"/>
      <c r="P23" s="190"/>
      <c r="Q23" s="191"/>
      <c r="R23" s="192"/>
      <c r="S23" s="192"/>
      <c r="T23" s="192"/>
      <c r="U23" s="192"/>
      <c r="V23" s="192"/>
      <c r="W23" s="192"/>
      <c r="X23" s="192"/>
      <c r="Y23" s="192"/>
      <c r="Z23" s="192"/>
      <c r="AA23" s="192"/>
      <c r="AB23" s="192"/>
      <c r="AC23" s="192"/>
      <c r="AD23" s="192"/>
    </row>
    <row r="24" spans="1:32" s="98" customFormat="1" ht="15.6">
      <c r="A24" s="216">
        <v>44875</v>
      </c>
      <c r="B24" s="193" t="s">
        <v>1009</v>
      </c>
      <c r="C24" s="217">
        <v>205</v>
      </c>
      <c r="D24" s="217" t="s">
        <v>99</v>
      </c>
      <c r="E24" s="193" t="s">
        <v>562</v>
      </c>
      <c r="F24" s="193" t="s">
        <v>218</v>
      </c>
      <c r="G24" s="193">
        <v>38</v>
      </c>
      <c r="H24" s="193">
        <v>148.4</v>
      </c>
      <c r="I24" s="193">
        <v>7</v>
      </c>
      <c r="J24" s="193">
        <v>92.4</v>
      </c>
      <c r="K24" s="193">
        <v>3.28</v>
      </c>
      <c r="L24" s="193">
        <v>3.2000000000000001E-2</v>
      </c>
      <c r="M24" s="193">
        <v>0</v>
      </c>
      <c r="N24" s="193">
        <v>0.6</v>
      </c>
      <c r="O24" s="189"/>
      <c r="P24" s="190"/>
      <c r="Q24" s="191"/>
      <c r="R24" s="192"/>
      <c r="S24" s="192"/>
      <c r="T24" s="192"/>
      <c r="U24" s="192"/>
      <c r="V24" s="192"/>
      <c r="W24" s="192"/>
      <c r="X24" s="192"/>
      <c r="Y24" s="192"/>
      <c r="Z24" s="192"/>
      <c r="AA24" s="192"/>
      <c r="AB24" s="192"/>
      <c r="AC24" s="192"/>
      <c r="AD24" s="192"/>
    </row>
    <row r="25" spans="1:32" s="98" customFormat="1" ht="15.6">
      <c r="A25" s="216">
        <v>44986</v>
      </c>
      <c r="B25" s="193" t="s">
        <v>1050</v>
      </c>
      <c r="C25" s="217">
        <v>205</v>
      </c>
      <c r="D25" s="217" t="str">
        <f>VLOOKUP(C25,site.locations!$A$3:$B$27,2,FALSE)</f>
        <v>Hock Creek</v>
      </c>
      <c r="E25" s="193" t="s">
        <v>935</v>
      </c>
      <c r="F25" s="193" t="s">
        <v>218</v>
      </c>
      <c r="G25" s="188">
        <v>26</v>
      </c>
      <c r="H25" s="188">
        <v>94.6</v>
      </c>
      <c r="I25" s="188">
        <v>7.1</v>
      </c>
      <c r="J25" s="188">
        <v>68</v>
      </c>
      <c r="K25" s="219">
        <v>1.48</v>
      </c>
      <c r="L25" s="193">
        <v>2.5000000000000001E-2</v>
      </c>
      <c r="M25" s="188">
        <v>1.1000000000000001</v>
      </c>
      <c r="N25" s="188">
        <v>1.2</v>
      </c>
      <c r="O25" s="189"/>
      <c r="P25" s="190"/>
      <c r="Q25" s="191"/>
      <c r="R25" s="192"/>
      <c r="S25" s="192"/>
      <c r="T25" s="192"/>
      <c r="U25" s="192"/>
      <c r="V25" s="192"/>
      <c r="W25" s="192"/>
      <c r="X25" s="192"/>
      <c r="Y25" s="192"/>
      <c r="Z25" s="192"/>
      <c r="AA25" s="192"/>
      <c r="AB25" s="192"/>
      <c r="AC25" s="192"/>
      <c r="AD25" s="192"/>
    </row>
    <row r="26" spans="1:32" s="98" customFormat="1" ht="15.6">
      <c r="A26" s="221">
        <v>45074.583333333299</v>
      </c>
      <c r="B26" s="217" t="s">
        <v>1068</v>
      </c>
      <c r="C26" s="217">
        <v>205</v>
      </c>
      <c r="D26" s="217" t="str">
        <f>VLOOKUP(C26,site.locations!$A$3:$B$27,2,FALSE)</f>
        <v>Hock Creek</v>
      </c>
      <c r="E26" s="217" t="s">
        <v>861</v>
      </c>
      <c r="F26" s="217" t="s">
        <v>218</v>
      </c>
      <c r="G26" s="195">
        <v>36</v>
      </c>
      <c r="H26" s="195">
        <v>92.4</v>
      </c>
      <c r="I26" s="195">
        <v>7</v>
      </c>
      <c r="J26" s="195">
        <v>65</v>
      </c>
      <c r="K26" s="222">
        <v>0.49</v>
      </c>
      <c r="L26" s="194">
        <v>1.7999999999999999E-2</v>
      </c>
      <c r="M26" s="195">
        <v>0.5</v>
      </c>
      <c r="N26" s="195">
        <v>1.2</v>
      </c>
      <c r="O26" s="189"/>
      <c r="P26" s="190"/>
      <c r="Q26" s="191"/>
      <c r="R26" s="192"/>
      <c r="S26" s="192"/>
      <c r="T26" s="192"/>
      <c r="U26" s="192"/>
      <c r="V26" s="192"/>
      <c r="W26" s="192"/>
      <c r="X26" s="192"/>
      <c r="Y26" s="192"/>
      <c r="Z26" s="192"/>
      <c r="AA26" s="192"/>
      <c r="AB26" s="192"/>
      <c r="AC26" s="192"/>
      <c r="AD26" s="192"/>
    </row>
    <row r="27" spans="1:32" s="98" customFormat="1" ht="15.6">
      <c r="A27" s="221">
        <v>45156.322916666701</v>
      </c>
      <c r="B27" s="217" t="s">
        <v>1090</v>
      </c>
      <c r="C27" s="217">
        <v>205</v>
      </c>
      <c r="D27" s="217" t="str">
        <f>VLOOKUP(C27,site.locations!$A$3:$B$27,2,FALSE)</f>
        <v>Hock Creek</v>
      </c>
      <c r="E27" s="217" t="s">
        <v>562</v>
      </c>
      <c r="F27" s="217" t="s">
        <v>218</v>
      </c>
      <c r="G27" s="195">
        <v>40</v>
      </c>
      <c r="H27" s="195">
        <v>134.69999999999999</v>
      </c>
      <c r="I27" s="195">
        <v>7</v>
      </c>
      <c r="J27" s="195">
        <v>80</v>
      </c>
      <c r="K27" s="222">
        <v>0.48599999999999999</v>
      </c>
      <c r="L27" s="194">
        <v>2.4E-2</v>
      </c>
      <c r="M27" s="195">
        <v>4.2</v>
      </c>
      <c r="N27" s="195">
        <v>2.7</v>
      </c>
      <c r="O27" s="189"/>
      <c r="P27" s="190"/>
      <c r="Q27" s="191"/>
      <c r="R27" s="192"/>
      <c r="S27" s="192"/>
      <c r="T27" s="192"/>
      <c r="U27" s="192"/>
      <c r="V27" s="192"/>
      <c r="W27" s="192"/>
      <c r="X27" s="192"/>
      <c r="Y27" s="192"/>
      <c r="Z27" s="192"/>
      <c r="AA27" s="192"/>
      <c r="AB27" s="192"/>
      <c r="AC27" s="192"/>
      <c r="AD27" s="192"/>
    </row>
    <row r="28" spans="1:32" s="98" customFormat="1" ht="15.6">
      <c r="A28" s="223">
        <v>45245.614583333299</v>
      </c>
      <c r="B28" s="209" t="s">
        <v>1120</v>
      </c>
      <c r="C28" s="224">
        <v>205</v>
      </c>
      <c r="D28" s="209" t="s">
        <v>99</v>
      </c>
      <c r="E28" s="209" t="s">
        <v>562</v>
      </c>
      <c r="F28" s="209" t="s">
        <v>218</v>
      </c>
      <c r="G28" s="209">
        <v>44</v>
      </c>
      <c r="H28" s="197">
        <v>120.7</v>
      </c>
      <c r="I28" s="197">
        <v>6.9</v>
      </c>
      <c r="J28" s="197">
        <v>83.1</v>
      </c>
      <c r="K28" s="225">
        <v>0.41</v>
      </c>
      <c r="L28" s="196">
        <v>1.2999999999999999E-2</v>
      </c>
      <c r="M28" s="197">
        <v>0.4</v>
      </c>
      <c r="N28" s="197">
        <v>0.8</v>
      </c>
      <c r="O28" s="189"/>
      <c r="P28" s="190"/>
      <c r="Q28" s="191"/>
      <c r="R28" s="192"/>
      <c r="S28" s="192"/>
      <c r="T28" s="192"/>
      <c r="U28" s="192"/>
      <c r="V28" s="192"/>
      <c r="W28" s="192"/>
      <c r="X28" s="192"/>
      <c r="Y28" s="192"/>
      <c r="Z28" s="192"/>
      <c r="AA28" s="192"/>
      <c r="AB28" s="192"/>
      <c r="AC28" s="192"/>
      <c r="AD28" s="192"/>
    </row>
    <row r="29" spans="1:32" ht="15.6">
      <c r="A29" s="226">
        <v>45334</v>
      </c>
      <c r="B29" s="41" t="s">
        <v>1137</v>
      </c>
      <c r="C29" s="41">
        <v>205</v>
      </c>
      <c r="D29" s="41" t="s">
        <v>99</v>
      </c>
      <c r="E29" s="41" t="s">
        <v>562</v>
      </c>
      <c r="F29" s="41" t="s">
        <v>218</v>
      </c>
      <c r="G29" s="42">
        <v>28</v>
      </c>
      <c r="H29" s="42">
        <v>112.4</v>
      </c>
      <c r="I29" s="42">
        <v>7.2</v>
      </c>
      <c r="J29" s="42">
        <v>71.2</v>
      </c>
      <c r="K29" s="43">
        <v>2.1779999999999999</v>
      </c>
      <c r="L29" s="44">
        <v>1.4E-2</v>
      </c>
      <c r="M29" s="42">
        <v>1</v>
      </c>
      <c r="N29" s="42">
        <v>1</v>
      </c>
      <c r="O29" s="198">
        <v>11.45</v>
      </c>
      <c r="P29" s="199">
        <v>103.4</v>
      </c>
      <c r="Q29" s="200">
        <v>0.65833333333333333</v>
      </c>
      <c r="R29" s="201"/>
      <c r="S29" s="201"/>
      <c r="T29" s="201" t="s">
        <v>836</v>
      </c>
      <c r="U29" s="201">
        <v>14.5</v>
      </c>
      <c r="V29" s="192">
        <v>10.7</v>
      </c>
      <c r="W29" s="201"/>
      <c r="X29" s="201"/>
      <c r="Y29" s="201"/>
      <c r="Z29" s="201"/>
      <c r="AA29" s="201"/>
      <c r="AB29" s="201"/>
      <c r="AC29" s="201"/>
      <c r="AD29" s="201"/>
      <c r="AE29" s="126"/>
      <c r="AF29" s="126"/>
    </row>
    <row r="30" spans="1:32" ht="15.6">
      <c r="A30" s="61">
        <v>45424</v>
      </c>
      <c r="B30" s="41" t="s">
        <v>1144</v>
      </c>
      <c r="C30" s="41">
        <v>205</v>
      </c>
      <c r="D30" s="41" t="s">
        <v>99</v>
      </c>
      <c r="E30" s="41" t="s">
        <v>1145</v>
      </c>
      <c r="F30" s="41" t="s">
        <v>218</v>
      </c>
      <c r="G30" s="41" t="s">
        <v>1453</v>
      </c>
      <c r="H30" s="41" t="s">
        <v>1454</v>
      </c>
      <c r="I30" s="41" t="s">
        <v>1455</v>
      </c>
      <c r="J30" s="41" t="s">
        <v>1456</v>
      </c>
      <c r="K30" s="41" t="s">
        <v>1457</v>
      </c>
      <c r="L30" s="41" t="s">
        <v>1458</v>
      </c>
      <c r="M30" s="41" t="s">
        <v>1459</v>
      </c>
      <c r="N30" s="41" t="s">
        <v>1460</v>
      </c>
      <c r="O30" s="198">
        <v>9.66</v>
      </c>
      <c r="P30" s="199">
        <v>101.9</v>
      </c>
      <c r="Q30" s="200">
        <v>0.4375</v>
      </c>
      <c r="R30" s="201"/>
      <c r="S30" s="201"/>
      <c r="T30" s="201"/>
      <c r="U30" s="201">
        <v>24.5</v>
      </c>
      <c r="V30" s="192">
        <v>17.7</v>
      </c>
      <c r="W30" s="201">
        <v>3</v>
      </c>
      <c r="X30" s="201">
        <v>1</v>
      </c>
      <c r="Y30" s="201">
        <v>1</v>
      </c>
      <c r="Z30" s="201">
        <v>9</v>
      </c>
      <c r="AA30" s="201">
        <v>2</v>
      </c>
      <c r="AB30" s="201">
        <v>1</v>
      </c>
      <c r="AC30" s="201">
        <v>12</v>
      </c>
      <c r="AD30" s="201" t="s">
        <v>1077</v>
      </c>
      <c r="AE30" s="126"/>
      <c r="AF30" s="126"/>
    </row>
    <row r="31" spans="1:32" ht="15.6">
      <c r="A31" s="61">
        <v>45508</v>
      </c>
      <c r="B31" s="41" t="s">
        <v>1164</v>
      </c>
      <c r="C31" s="41">
        <v>205</v>
      </c>
      <c r="D31" s="41" t="s">
        <v>1165</v>
      </c>
      <c r="E31" s="41" t="s">
        <v>1165</v>
      </c>
      <c r="F31" s="41" t="s">
        <v>218</v>
      </c>
      <c r="G31" s="41">
        <v>48</v>
      </c>
      <c r="H31" s="41">
        <v>154.6</v>
      </c>
      <c r="I31" s="41">
        <v>7.3</v>
      </c>
      <c r="J31" s="41">
        <v>79.8</v>
      </c>
      <c r="K31" s="41">
        <v>0.34300000000000003</v>
      </c>
      <c r="L31" s="41">
        <v>2.3E-2</v>
      </c>
      <c r="M31" s="41">
        <v>1.4</v>
      </c>
      <c r="N31" s="41">
        <v>1.2</v>
      </c>
      <c r="O31" s="74">
        <v>7.87</v>
      </c>
      <c r="P31" s="199">
        <v>94.2</v>
      </c>
      <c r="Q31" s="202">
        <v>0.39583333333333331</v>
      </c>
      <c r="R31" s="203"/>
      <c r="S31" s="203"/>
      <c r="T31" s="203"/>
      <c r="U31" s="203">
        <v>25.3</v>
      </c>
      <c r="V31" s="203">
        <v>24.4</v>
      </c>
      <c r="W31" s="192">
        <v>1</v>
      </c>
      <c r="X31" s="203">
        <v>1</v>
      </c>
      <c r="Y31" s="203">
        <v>0</v>
      </c>
      <c r="Z31" s="203">
        <v>3</v>
      </c>
      <c r="AA31" s="203">
        <v>2</v>
      </c>
      <c r="AB31" s="203">
        <v>0</v>
      </c>
      <c r="AC31" s="203">
        <v>5</v>
      </c>
      <c r="AD31" s="201" t="s">
        <v>182</v>
      </c>
      <c r="AE31" s="126"/>
      <c r="AF31" s="126"/>
    </row>
    <row r="32" spans="1:32" ht="15.6">
      <c r="A32" s="227">
        <v>45614.505555555559</v>
      </c>
      <c r="B32" s="192" t="s">
        <v>1205</v>
      </c>
      <c r="C32" s="192">
        <v>205</v>
      </c>
      <c r="D32" s="192" t="s">
        <v>562</v>
      </c>
      <c r="E32" s="192" t="s">
        <v>562</v>
      </c>
      <c r="F32" s="192" t="s">
        <v>218</v>
      </c>
      <c r="G32" s="199">
        <v>36</v>
      </c>
      <c r="H32" s="199">
        <v>181.8</v>
      </c>
      <c r="I32" s="199">
        <v>7</v>
      </c>
      <c r="J32" s="199">
        <v>80.900000000000006</v>
      </c>
      <c r="K32" s="198">
        <v>3.2759999999999998</v>
      </c>
      <c r="L32" s="204">
        <v>2.4E-2</v>
      </c>
      <c r="M32" s="199">
        <v>0</v>
      </c>
      <c r="N32" s="199">
        <v>1.1000000000000001</v>
      </c>
      <c r="O32" s="198">
        <v>10.3</v>
      </c>
      <c r="P32" s="199">
        <v>101.5</v>
      </c>
      <c r="Q32" s="191">
        <v>0.3611111111111111</v>
      </c>
      <c r="R32" s="192" t="s">
        <v>1195</v>
      </c>
      <c r="S32" s="192">
        <v>62</v>
      </c>
      <c r="T32" s="192" t="s">
        <v>1195</v>
      </c>
      <c r="U32" s="199">
        <f>(5/9)*(S32-32)</f>
        <v>16.666666666666668</v>
      </c>
      <c r="V32" s="192">
        <v>14.7</v>
      </c>
      <c r="W32" s="192" t="s">
        <v>1192</v>
      </c>
      <c r="X32" s="192" t="s">
        <v>1192</v>
      </c>
      <c r="Y32" s="192" t="s">
        <v>1192</v>
      </c>
      <c r="Z32" s="192" t="s">
        <v>1192</v>
      </c>
      <c r="AA32" s="192" t="s">
        <v>1192</v>
      </c>
      <c r="AB32" s="192" t="s">
        <v>1192</v>
      </c>
      <c r="AC32" s="192" t="s">
        <v>1192</v>
      </c>
      <c r="AD32" s="192" t="s">
        <v>1192</v>
      </c>
      <c r="AE32" s="100"/>
      <c r="AF32" s="100"/>
    </row>
    <row r="33" spans="1:36" ht="15.6">
      <c r="A33" s="226">
        <v>45697.416666666664</v>
      </c>
      <c r="B33" s="41" t="s">
        <v>1230</v>
      </c>
      <c r="C33" s="192">
        <v>205</v>
      </c>
      <c r="D33" s="41" t="s">
        <v>1231</v>
      </c>
      <c r="E33" s="41" t="s">
        <v>1231</v>
      </c>
      <c r="F33" s="41" t="s">
        <v>218</v>
      </c>
      <c r="G33" s="42">
        <v>20</v>
      </c>
      <c r="H33" s="42">
        <v>104.5</v>
      </c>
      <c r="I33" s="42">
        <v>7.5</v>
      </c>
      <c r="J33" s="42">
        <v>59.1</v>
      </c>
      <c r="K33" s="43">
        <v>1.7070000000000001</v>
      </c>
      <c r="L33" s="44">
        <v>2.1000000000000001E-2</v>
      </c>
      <c r="M33" s="42">
        <v>2</v>
      </c>
      <c r="N33" s="42">
        <v>1.5</v>
      </c>
      <c r="O33" s="201">
        <v>12.21</v>
      </c>
      <c r="P33" s="201">
        <v>103.7</v>
      </c>
      <c r="Q33" s="205">
        <v>0.41666666666666669</v>
      </c>
      <c r="R33" s="201">
        <v>48</v>
      </c>
      <c r="S33" s="201">
        <v>46.8</v>
      </c>
      <c r="T33" s="201">
        <f t="shared" ref="T33:U33" si="2">(R33-32)/1.8</f>
        <v>8.8888888888888893</v>
      </c>
      <c r="U33" s="201">
        <f t="shared" si="2"/>
        <v>8.2222222222222197</v>
      </c>
      <c r="V33" s="201"/>
      <c r="W33" s="192" t="s">
        <v>1192</v>
      </c>
      <c r="X33" s="192" t="s">
        <v>1192</v>
      </c>
      <c r="Y33" s="192" t="s">
        <v>1192</v>
      </c>
      <c r="Z33" s="192" t="s">
        <v>1192</v>
      </c>
      <c r="AA33" s="192" t="s">
        <v>1192</v>
      </c>
      <c r="AB33" s="192" t="s">
        <v>1192</v>
      </c>
      <c r="AC33" s="192" t="s">
        <v>1192</v>
      </c>
      <c r="AD33" s="192" t="s">
        <v>1192</v>
      </c>
      <c r="AE33"/>
      <c r="AF33"/>
      <c r="AG33"/>
      <c r="AH33"/>
      <c r="AI33"/>
      <c r="AJ33"/>
    </row>
    <row r="34" spans="1:36" s="179" customFormat="1" ht="15.6">
      <c r="A34" s="228">
        <v>45789.461111111108</v>
      </c>
      <c r="B34" s="206" t="s">
        <v>1246</v>
      </c>
      <c r="C34" s="192">
        <v>205</v>
      </c>
      <c r="D34" s="206" t="s">
        <v>1000</v>
      </c>
      <c r="E34" s="206" t="s">
        <v>1000</v>
      </c>
      <c r="F34" s="206" t="s">
        <v>218</v>
      </c>
      <c r="G34" s="206">
        <v>24</v>
      </c>
      <c r="H34" s="207">
        <v>90.9</v>
      </c>
      <c r="I34" s="207">
        <v>7.1</v>
      </c>
      <c r="J34" s="207">
        <v>56.6</v>
      </c>
      <c r="K34" s="206">
        <v>0.66800000000000004</v>
      </c>
      <c r="L34" s="206">
        <v>7.0000000000000001E-3</v>
      </c>
      <c r="M34" s="207">
        <v>0.6</v>
      </c>
      <c r="N34" s="207">
        <v>1.5</v>
      </c>
      <c r="O34" s="192">
        <v>10.48</v>
      </c>
      <c r="P34" s="192">
        <v>113</v>
      </c>
      <c r="Q34" s="191">
        <v>0.70486111111111116</v>
      </c>
      <c r="R34" s="192"/>
      <c r="S34" s="192"/>
      <c r="T34" s="192"/>
      <c r="U34" s="192">
        <v>23</v>
      </c>
      <c r="V34" s="192">
        <v>19.2</v>
      </c>
      <c r="W34" s="192">
        <v>3</v>
      </c>
      <c r="X34" s="192">
        <v>3</v>
      </c>
      <c r="Y34" s="192">
        <v>1</v>
      </c>
      <c r="Z34" s="192">
        <v>9</v>
      </c>
      <c r="AA34" s="192">
        <v>6</v>
      </c>
      <c r="AB34" s="192">
        <v>1</v>
      </c>
      <c r="AC34" s="192">
        <v>15</v>
      </c>
      <c r="AD34" s="192" t="s">
        <v>183</v>
      </c>
    </row>
    <row r="35" spans="1:36" s="51" customFormat="1">
      <c r="A35" s="233">
        <v>45914.375</v>
      </c>
      <c r="B35" s="48" t="s">
        <v>1282</v>
      </c>
      <c r="C35" s="51">
        <v>205</v>
      </c>
      <c r="D35" s="56" t="s">
        <v>1000</v>
      </c>
      <c r="E35" s="56" t="s">
        <v>1000</v>
      </c>
      <c r="F35" s="56" t="s">
        <v>218</v>
      </c>
      <c r="G35" s="56">
        <v>48</v>
      </c>
      <c r="H35" s="56">
        <v>134</v>
      </c>
      <c r="I35" s="56">
        <v>6.9</v>
      </c>
      <c r="J35" s="56">
        <v>80.5</v>
      </c>
      <c r="K35" s="56">
        <v>0.35799999999999998</v>
      </c>
      <c r="L35" s="56">
        <v>0.01</v>
      </c>
      <c r="M35" s="56">
        <v>0.1</v>
      </c>
      <c r="N35" s="56">
        <v>1.4</v>
      </c>
      <c r="O35" s="301">
        <v>7.52</v>
      </c>
      <c r="P35" s="302">
        <v>87.6</v>
      </c>
      <c r="Q35" s="288">
        <v>0.375</v>
      </c>
      <c r="U35" s="51">
        <v>22</v>
      </c>
      <c r="V35" s="51">
        <v>22.2</v>
      </c>
      <c r="W35" s="51">
        <v>2</v>
      </c>
      <c r="X35" s="51">
        <v>1</v>
      </c>
      <c r="Y35" s="51">
        <v>2</v>
      </c>
      <c r="Z35" s="51">
        <v>6</v>
      </c>
      <c r="AA35" s="51">
        <v>2</v>
      </c>
      <c r="AB35" s="51">
        <v>2</v>
      </c>
      <c r="AC35" s="51">
        <v>10</v>
      </c>
      <c r="AD35" s="51" t="s">
        <v>182</v>
      </c>
    </row>
    <row r="36" spans="1:36" ht="15.6">
      <c r="A36" s="340">
        <v>45998.458333333299</v>
      </c>
      <c r="B36" s="341" t="s">
        <v>1286</v>
      </c>
      <c r="C36" s="342">
        <v>205</v>
      </c>
      <c r="D36" s="341" t="s">
        <v>1287</v>
      </c>
      <c r="E36" s="341" t="s">
        <v>1287</v>
      </c>
      <c r="F36" s="341" t="s">
        <v>218</v>
      </c>
      <c r="G36" s="343">
        <v>40</v>
      </c>
      <c r="H36" s="343">
        <v>134.5</v>
      </c>
      <c r="I36" s="343">
        <v>6.9</v>
      </c>
      <c r="J36" s="343">
        <v>73.099999999999994</v>
      </c>
      <c r="K36" s="344">
        <v>1.4059999999999999</v>
      </c>
      <c r="L36" s="345">
        <v>2.8000000000000001E-2</v>
      </c>
      <c r="M36" s="343">
        <v>0.8</v>
      </c>
      <c r="N36" s="343">
        <v>0.6</v>
      </c>
      <c r="O36" s="346">
        <v>11.49</v>
      </c>
      <c r="P36" s="347">
        <v>101.7</v>
      </c>
      <c r="Q36" s="348">
        <v>0.45833333333333331</v>
      </c>
      <c r="R36" s="342"/>
      <c r="S36" s="342"/>
      <c r="T36" s="342"/>
      <c r="U36" s="342"/>
      <c r="V36" s="342">
        <v>9.9</v>
      </c>
      <c r="W36" s="342"/>
      <c r="X36" s="342"/>
      <c r="Y36" s="342"/>
      <c r="Z36" s="342"/>
      <c r="AA36" s="342"/>
      <c r="AB36" s="342"/>
      <c r="AC36" s="342"/>
      <c r="AD36" s="342"/>
      <c r="AE36" s="349"/>
      <c r="AF36" s="349"/>
      <c r="AG36" s="349"/>
    </row>
  </sheetData>
  <mergeCells count="2">
    <mergeCell ref="W1:Y1"/>
    <mergeCell ref="Z1:AB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43"/>
  <sheetViews>
    <sheetView zoomScale="60" zoomScaleNormal="60" workbookViewId="0">
      <pane ySplit="2" topLeftCell="A43" activePane="bottomLeft" state="frozen"/>
      <selection pane="bottomLeft" activeCell="A43" sqref="A43:AG43"/>
    </sheetView>
  </sheetViews>
  <sheetFormatPr defaultColWidth="8.85546875" defaultRowHeight="14.45"/>
  <cols>
    <col min="1" max="1" width="15.42578125" style="48" customWidth="1"/>
    <col min="2" max="2" width="16.7109375" style="48" bestFit="1" customWidth="1"/>
    <col min="3" max="3" width="12.140625" style="48" bestFit="1" customWidth="1"/>
    <col min="4" max="4" width="33.42578125" style="48" bestFit="1" customWidth="1"/>
    <col min="5" max="5" width="47.7109375" style="48" customWidth="1"/>
    <col min="6" max="6" width="38.28515625" style="48" customWidth="1"/>
    <col min="7" max="7" width="16.28515625" style="48" bestFit="1" customWidth="1"/>
    <col min="8" max="8" width="11.7109375" style="48" bestFit="1" customWidth="1"/>
    <col min="9" max="9" width="8.28515625" style="48" customWidth="1"/>
    <col min="10" max="10" width="13.7109375" style="48" bestFit="1" customWidth="1"/>
    <col min="11" max="11" width="15.140625" style="48" customWidth="1"/>
    <col min="12" max="12" width="17.7109375" style="48" customWidth="1"/>
    <col min="13" max="13" width="19.85546875" style="48" customWidth="1"/>
    <col min="14" max="14" width="15.42578125" style="48" bestFit="1"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23.42578125" style="48" bestFit="1" customWidth="1"/>
  </cols>
  <sheetData>
    <row r="1" spans="1:31">
      <c r="A1" s="132" t="s">
        <v>521</v>
      </c>
      <c r="W1" s="353" t="s">
        <v>1425</v>
      </c>
      <c r="X1" s="353"/>
      <c r="Y1" s="353"/>
      <c r="Z1" s="353" t="s">
        <v>1426</v>
      </c>
      <c r="AA1" s="353"/>
      <c r="AB1" s="353"/>
    </row>
    <row r="2" spans="1:31" s="30" customFormat="1" ht="43.15">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c r="AE2" s="132"/>
    </row>
    <row r="3" spans="1:31">
      <c r="A3" s="137">
        <v>41854.694444444445</v>
      </c>
      <c r="B3" s="138" t="s">
        <v>314</v>
      </c>
      <c r="C3" s="138">
        <v>210</v>
      </c>
      <c r="D3" s="138" t="s">
        <v>107</v>
      </c>
      <c r="E3" s="138" t="s">
        <v>315</v>
      </c>
      <c r="F3" s="138" t="s">
        <v>218</v>
      </c>
      <c r="G3" s="139">
        <v>132</v>
      </c>
      <c r="H3" s="139">
        <v>359</v>
      </c>
      <c r="I3" s="139">
        <v>7.88</v>
      </c>
      <c r="J3" s="139">
        <v>236.1</v>
      </c>
      <c r="K3" s="140">
        <v>0.81</v>
      </c>
      <c r="L3" s="141">
        <v>3.2000000000000001E-2</v>
      </c>
      <c r="M3" s="139">
        <v>3.1</v>
      </c>
      <c r="N3" s="139" t="s">
        <v>219</v>
      </c>
      <c r="O3" s="142"/>
      <c r="P3" s="142"/>
      <c r="W3" s="144">
        <v>2</v>
      </c>
      <c r="X3" s="144">
        <v>2</v>
      </c>
      <c r="Y3" s="144">
        <v>2</v>
      </c>
      <c r="Z3" s="144">
        <v>6</v>
      </c>
      <c r="AA3" s="144">
        <v>4</v>
      </c>
      <c r="AB3" s="144">
        <v>2</v>
      </c>
      <c r="AC3" s="144">
        <v>12</v>
      </c>
      <c r="AD3" s="48" t="s">
        <v>183</v>
      </c>
    </row>
    <row r="4" spans="1:31">
      <c r="A4" s="137">
        <v>41952</v>
      </c>
      <c r="B4" s="138" t="s">
        <v>325</v>
      </c>
      <c r="C4" s="138">
        <v>210</v>
      </c>
      <c r="D4" s="138" t="s">
        <v>107</v>
      </c>
      <c r="E4" s="138" t="s">
        <v>315</v>
      </c>
      <c r="F4" s="138" t="s">
        <v>218</v>
      </c>
      <c r="G4" s="139">
        <v>126</v>
      </c>
      <c r="H4" s="139">
        <v>533</v>
      </c>
      <c r="I4" s="139">
        <v>7.68</v>
      </c>
      <c r="J4" s="139">
        <v>272.2</v>
      </c>
      <c r="K4" s="140">
        <v>1.1000000000000001</v>
      </c>
      <c r="L4" s="141">
        <v>0.02</v>
      </c>
      <c r="M4" s="139">
        <v>1.3</v>
      </c>
      <c r="N4" s="139" t="s">
        <v>219</v>
      </c>
      <c r="O4" s="142"/>
      <c r="P4" s="142"/>
    </row>
    <row r="5" spans="1:31">
      <c r="A5" s="137">
        <v>42037</v>
      </c>
      <c r="B5" s="138" t="s">
        <v>345</v>
      </c>
      <c r="C5" s="138">
        <v>210</v>
      </c>
      <c r="D5" s="138" t="s">
        <v>107</v>
      </c>
      <c r="E5" s="138" t="s">
        <v>315</v>
      </c>
      <c r="F5" s="138" t="s">
        <v>218</v>
      </c>
      <c r="G5" s="139">
        <v>102</v>
      </c>
      <c r="H5" s="139">
        <v>401</v>
      </c>
      <c r="I5" s="139">
        <v>7.99</v>
      </c>
      <c r="J5" s="139">
        <v>233.1</v>
      </c>
      <c r="K5" s="140">
        <v>0.71</v>
      </c>
      <c r="L5" s="141">
        <v>1.7999999999999999E-2</v>
      </c>
      <c r="M5" s="139">
        <v>2.1</v>
      </c>
      <c r="N5" s="139" t="s">
        <v>219</v>
      </c>
      <c r="O5" s="142"/>
      <c r="P5" s="142"/>
    </row>
    <row r="6" spans="1:31">
      <c r="A6" s="137">
        <v>42218.694444444445</v>
      </c>
      <c r="B6" s="138" t="s">
        <v>370</v>
      </c>
      <c r="C6" s="138">
        <v>210</v>
      </c>
      <c r="D6" s="138" t="s">
        <v>107</v>
      </c>
      <c r="E6" s="143" t="s">
        <v>315</v>
      </c>
      <c r="F6" s="138" t="s">
        <v>218</v>
      </c>
      <c r="G6" s="139">
        <v>148</v>
      </c>
      <c r="H6" s="139">
        <v>496</v>
      </c>
      <c r="I6" s="139">
        <v>8.1</v>
      </c>
      <c r="J6" s="139">
        <v>106.2</v>
      </c>
      <c r="K6" s="140">
        <v>1.1200000000000001</v>
      </c>
      <c r="L6" s="141">
        <v>2.4E-2</v>
      </c>
      <c r="M6" s="139">
        <v>1.8</v>
      </c>
      <c r="N6" s="139" t="s">
        <v>219</v>
      </c>
      <c r="O6" s="142"/>
      <c r="P6" s="142"/>
    </row>
    <row r="7" spans="1:31">
      <c r="A7" s="137">
        <v>42316.506944444445</v>
      </c>
      <c r="B7" s="138" t="s">
        <v>395</v>
      </c>
      <c r="C7" s="138">
        <v>210</v>
      </c>
      <c r="D7" s="138" t="s">
        <v>107</v>
      </c>
      <c r="E7" s="138" t="s">
        <v>315</v>
      </c>
      <c r="F7" s="138" t="s">
        <v>218</v>
      </c>
      <c r="G7" s="139">
        <v>150</v>
      </c>
      <c r="H7" s="139">
        <v>549</v>
      </c>
      <c r="I7" s="139">
        <v>8</v>
      </c>
      <c r="J7" s="139">
        <v>290.3</v>
      </c>
      <c r="K7" s="140">
        <v>1.17</v>
      </c>
      <c r="L7" s="141">
        <v>2.5999999999999999E-2</v>
      </c>
      <c r="M7" s="139">
        <v>3.4</v>
      </c>
      <c r="N7" s="139" t="s">
        <v>219</v>
      </c>
      <c r="O7" s="142"/>
      <c r="P7" s="142"/>
    </row>
    <row r="8" spans="1:31">
      <c r="A8" s="137">
        <v>42406</v>
      </c>
      <c r="B8" s="138" t="s">
        <v>408</v>
      </c>
      <c r="C8" s="138">
        <v>210</v>
      </c>
      <c r="D8" s="138" t="s">
        <v>107</v>
      </c>
      <c r="E8" s="138" t="s">
        <v>315</v>
      </c>
      <c r="F8" s="138" t="s">
        <v>218</v>
      </c>
      <c r="G8" s="139">
        <v>118</v>
      </c>
      <c r="H8" s="139">
        <v>476</v>
      </c>
      <c r="I8" s="139">
        <v>8.1999999999999993</v>
      </c>
      <c r="J8" s="139">
        <v>265</v>
      </c>
      <c r="K8" s="140">
        <v>0.95</v>
      </c>
      <c r="L8" s="141">
        <v>1.2E-2</v>
      </c>
      <c r="M8" s="139">
        <v>0.9</v>
      </c>
      <c r="N8" s="139" t="s">
        <v>219</v>
      </c>
      <c r="O8" s="142"/>
      <c r="P8" s="142"/>
    </row>
    <row r="9" spans="1:31">
      <c r="A9" s="137">
        <v>42498.500694444447</v>
      </c>
      <c r="B9" s="138" t="s">
        <v>427</v>
      </c>
      <c r="C9" s="138">
        <v>210</v>
      </c>
      <c r="D9" s="138" t="s">
        <v>107</v>
      </c>
      <c r="E9" s="138" t="s">
        <v>315</v>
      </c>
      <c r="F9" s="138" t="s">
        <v>218</v>
      </c>
      <c r="G9" s="139">
        <v>148</v>
      </c>
      <c r="H9" s="139">
        <v>478</v>
      </c>
      <c r="I9" s="139">
        <v>7.8</v>
      </c>
      <c r="J9" s="139">
        <v>292.5</v>
      </c>
      <c r="K9" s="140">
        <v>1.04</v>
      </c>
      <c r="L9" s="141">
        <v>2.1999999999999999E-2</v>
      </c>
      <c r="M9" s="139">
        <v>2.9</v>
      </c>
      <c r="N9" s="139" t="s">
        <v>219</v>
      </c>
      <c r="O9" s="142"/>
      <c r="P9" s="142"/>
    </row>
    <row r="10" spans="1:31">
      <c r="A10" s="137">
        <v>42687</v>
      </c>
      <c r="B10" s="138" t="s">
        <v>482</v>
      </c>
      <c r="C10" s="138">
        <v>210</v>
      </c>
      <c r="D10" s="138" t="s">
        <v>107</v>
      </c>
      <c r="E10" s="138" t="s">
        <v>315</v>
      </c>
      <c r="F10" s="138" t="s">
        <v>218</v>
      </c>
      <c r="G10" s="139">
        <v>142</v>
      </c>
      <c r="H10" s="139">
        <v>508</v>
      </c>
      <c r="I10" s="139">
        <v>7.8</v>
      </c>
      <c r="J10" s="139">
        <v>240</v>
      </c>
      <c r="K10" s="140">
        <v>0.37</v>
      </c>
      <c r="L10" s="141">
        <v>0.02</v>
      </c>
      <c r="M10" s="139">
        <v>0.9</v>
      </c>
      <c r="N10" s="139" t="s">
        <v>219</v>
      </c>
      <c r="O10" s="142"/>
      <c r="P10" s="142"/>
    </row>
    <row r="11" spans="1:31">
      <c r="A11" s="137">
        <v>42776.447916666664</v>
      </c>
      <c r="B11" s="138" t="s">
        <v>497</v>
      </c>
      <c r="C11" s="138">
        <v>210</v>
      </c>
      <c r="D11" s="138" t="s">
        <v>107</v>
      </c>
      <c r="E11" s="138" t="s">
        <v>315</v>
      </c>
      <c r="F11" s="138" t="s">
        <v>218</v>
      </c>
      <c r="G11" s="139">
        <v>146</v>
      </c>
      <c r="H11" s="139">
        <v>564</v>
      </c>
      <c r="I11" s="139">
        <v>7.5</v>
      </c>
      <c r="J11" s="139">
        <v>426.7</v>
      </c>
      <c r="K11" s="140">
        <v>6.55</v>
      </c>
      <c r="L11" s="141">
        <v>1.3939999999999999</v>
      </c>
      <c r="M11" s="139">
        <v>44.3</v>
      </c>
      <c r="N11" s="139" t="s">
        <v>219</v>
      </c>
      <c r="O11" s="142"/>
      <c r="P11" s="142"/>
    </row>
    <row r="12" spans="1:31">
      <c r="A12" s="137">
        <v>42869.699305555558</v>
      </c>
      <c r="B12" s="138" t="s">
        <v>520</v>
      </c>
      <c r="C12" s="138">
        <v>210</v>
      </c>
      <c r="D12" s="138" t="s">
        <v>107</v>
      </c>
      <c r="E12" s="138" t="s">
        <v>521</v>
      </c>
      <c r="F12" s="138" t="s">
        <v>218</v>
      </c>
      <c r="G12" s="139">
        <v>132</v>
      </c>
      <c r="H12" s="139">
        <v>435</v>
      </c>
      <c r="I12" s="139">
        <v>7.8</v>
      </c>
      <c r="J12" s="139">
        <v>215.6</v>
      </c>
      <c r="K12" s="140">
        <v>1.02</v>
      </c>
      <c r="L12" s="141">
        <v>3.4000000000000002E-2</v>
      </c>
      <c r="M12" s="139">
        <v>3</v>
      </c>
      <c r="N12" s="139" t="s">
        <v>219</v>
      </c>
      <c r="O12" s="142"/>
      <c r="P12" s="142"/>
      <c r="W12" s="144">
        <v>0</v>
      </c>
      <c r="X12" s="144">
        <v>0</v>
      </c>
      <c r="Y12" s="144">
        <v>1</v>
      </c>
      <c r="Z12" s="144">
        <v>0</v>
      </c>
      <c r="AA12" s="144">
        <v>0</v>
      </c>
      <c r="AB12" s="144">
        <v>1</v>
      </c>
      <c r="AC12" s="144">
        <v>1</v>
      </c>
      <c r="AD12" s="48" t="s">
        <v>182</v>
      </c>
    </row>
    <row r="13" spans="1:31">
      <c r="A13" s="137">
        <v>42957</v>
      </c>
      <c r="B13" s="138" t="s">
        <v>534</v>
      </c>
      <c r="C13" s="138">
        <v>210</v>
      </c>
      <c r="D13" s="138" t="s">
        <v>107</v>
      </c>
      <c r="E13" s="138" t="s">
        <v>535</v>
      </c>
      <c r="F13" s="138" t="s">
        <v>218</v>
      </c>
      <c r="G13" s="139">
        <v>116</v>
      </c>
      <c r="H13" s="139">
        <v>384</v>
      </c>
      <c r="I13" s="139">
        <v>8.1</v>
      </c>
      <c r="J13" s="139">
        <v>266.7</v>
      </c>
      <c r="K13" s="140">
        <v>0.91</v>
      </c>
      <c r="L13" s="141">
        <v>4.8000000000000001E-2</v>
      </c>
      <c r="M13" s="139">
        <v>6</v>
      </c>
      <c r="N13" s="139" t="s">
        <v>219</v>
      </c>
      <c r="O13" s="142"/>
      <c r="P13" s="142"/>
      <c r="W13" s="144">
        <v>0</v>
      </c>
      <c r="X13" s="144">
        <v>3</v>
      </c>
      <c r="Y13" s="144">
        <v>2</v>
      </c>
      <c r="Z13" s="144">
        <v>0</v>
      </c>
      <c r="AA13" s="144">
        <v>6</v>
      </c>
      <c r="AB13" s="144">
        <v>2</v>
      </c>
      <c r="AC13" s="144">
        <v>8</v>
      </c>
      <c r="AD13" s="48" t="s">
        <v>182</v>
      </c>
    </row>
    <row r="14" spans="1:31">
      <c r="A14" s="137">
        <v>43050</v>
      </c>
      <c r="B14" s="138" t="s">
        <v>563</v>
      </c>
      <c r="C14" s="138">
        <v>210</v>
      </c>
      <c r="D14" s="138" t="s">
        <v>107</v>
      </c>
      <c r="E14" s="138" t="s">
        <v>521</v>
      </c>
      <c r="F14" s="138" t="s">
        <v>218</v>
      </c>
      <c r="G14" s="139">
        <v>160</v>
      </c>
      <c r="H14" s="139">
        <v>510</v>
      </c>
      <c r="I14" s="139">
        <v>8</v>
      </c>
      <c r="J14" s="139">
        <v>291.10000000000002</v>
      </c>
      <c r="K14" s="140">
        <v>0.56000000000000005</v>
      </c>
      <c r="L14" s="141">
        <v>1.7000000000000001E-2</v>
      </c>
      <c r="M14" s="139">
        <v>0</v>
      </c>
      <c r="N14" s="139" t="s">
        <v>219</v>
      </c>
      <c r="O14" s="142"/>
      <c r="P14" s="142"/>
    </row>
    <row r="15" spans="1:31">
      <c r="A15" s="137">
        <v>43144</v>
      </c>
      <c r="B15" s="138" t="s">
        <v>588</v>
      </c>
      <c r="C15" s="138">
        <v>210</v>
      </c>
      <c r="D15" s="138" t="s">
        <v>107</v>
      </c>
      <c r="E15" s="138" t="s">
        <v>521</v>
      </c>
      <c r="F15" s="138" t="s">
        <v>218</v>
      </c>
      <c r="G15" s="139">
        <v>122</v>
      </c>
      <c r="H15" s="139">
        <v>527</v>
      </c>
      <c r="I15" s="139">
        <v>8</v>
      </c>
      <c r="J15" s="139">
        <v>306.7</v>
      </c>
      <c r="K15" s="140">
        <v>0.94</v>
      </c>
      <c r="L15" s="141">
        <v>2E-3</v>
      </c>
      <c r="M15" s="139">
        <v>1.6</v>
      </c>
      <c r="N15" s="139" t="s">
        <v>219</v>
      </c>
      <c r="O15" s="142"/>
      <c r="P15" s="142"/>
    </row>
    <row r="16" spans="1:31">
      <c r="A16" s="137">
        <v>43234</v>
      </c>
      <c r="B16" s="138" t="s">
        <v>625</v>
      </c>
      <c r="C16" s="138">
        <v>210</v>
      </c>
      <c r="D16" s="138" t="s">
        <v>107</v>
      </c>
      <c r="E16" s="138" t="s">
        <v>521</v>
      </c>
      <c r="F16" s="138" t="s">
        <v>218</v>
      </c>
      <c r="G16" s="139">
        <v>142</v>
      </c>
      <c r="H16" s="139">
        <v>476</v>
      </c>
      <c r="I16" s="139">
        <v>7.8</v>
      </c>
      <c r="J16" s="139">
        <v>288.7</v>
      </c>
      <c r="K16" s="140">
        <v>0.93</v>
      </c>
      <c r="L16" s="141">
        <v>0.01</v>
      </c>
      <c r="M16" s="139">
        <v>3.6</v>
      </c>
      <c r="N16" s="139" t="s">
        <v>219</v>
      </c>
      <c r="O16" s="142"/>
      <c r="P16" s="142"/>
      <c r="W16" s="144">
        <v>1</v>
      </c>
      <c r="X16" s="144">
        <v>1</v>
      </c>
      <c r="Y16" s="144">
        <v>2</v>
      </c>
      <c r="Z16" s="144">
        <v>3</v>
      </c>
      <c r="AA16" s="144">
        <v>2</v>
      </c>
      <c r="AB16" s="144">
        <v>1</v>
      </c>
      <c r="AC16" s="144">
        <v>7</v>
      </c>
      <c r="AD16" s="48" t="s">
        <v>182</v>
      </c>
    </row>
    <row r="17" spans="1:32">
      <c r="A17" s="137">
        <v>43334</v>
      </c>
      <c r="B17" s="138" t="s">
        <v>666</v>
      </c>
      <c r="C17" s="138">
        <v>210</v>
      </c>
      <c r="D17" s="138" t="s">
        <v>107</v>
      </c>
      <c r="E17" s="138" t="s">
        <v>521</v>
      </c>
      <c r="F17" s="138" t="s">
        <v>218</v>
      </c>
      <c r="G17" s="139">
        <v>118</v>
      </c>
      <c r="H17" s="139">
        <v>409</v>
      </c>
      <c r="I17" s="139">
        <v>7.6</v>
      </c>
      <c r="J17" s="139">
        <v>222.2</v>
      </c>
      <c r="K17" s="140">
        <v>0.81</v>
      </c>
      <c r="L17" s="141">
        <v>1.4E-2</v>
      </c>
      <c r="M17" s="139">
        <v>2.5</v>
      </c>
      <c r="N17" s="139" t="s">
        <v>219</v>
      </c>
      <c r="O17" s="142"/>
      <c r="P17" s="142"/>
    </row>
    <row r="18" spans="1:32">
      <c r="A18" s="137">
        <v>43415</v>
      </c>
      <c r="B18" s="138" t="s">
        <v>678</v>
      </c>
      <c r="C18" s="138">
        <v>210</v>
      </c>
      <c r="D18" s="138" t="s">
        <v>107</v>
      </c>
      <c r="E18" s="138" t="s">
        <v>108</v>
      </c>
      <c r="F18" s="138" t="s">
        <v>218</v>
      </c>
      <c r="G18" s="139">
        <v>142</v>
      </c>
      <c r="H18" s="139">
        <v>500</v>
      </c>
      <c r="I18" s="139">
        <v>7.4</v>
      </c>
      <c r="J18" s="139">
        <v>21.1</v>
      </c>
      <c r="K18" s="140">
        <v>1.25</v>
      </c>
      <c r="L18" s="141">
        <v>0.02</v>
      </c>
      <c r="M18" s="139">
        <v>1.1000000000000001</v>
      </c>
      <c r="N18" s="139" t="s">
        <v>219</v>
      </c>
      <c r="O18" s="142"/>
      <c r="P18" s="142"/>
    </row>
    <row r="19" spans="1:32">
      <c r="A19" s="137">
        <v>43501</v>
      </c>
      <c r="B19" s="138" t="s">
        <v>707</v>
      </c>
      <c r="C19" s="138">
        <v>210</v>
      </c>
      <c r="D19" s="138" t="s">
        <v>107</v>
      </c>
      <c r="E19" s="138" t="s">
        <v>315</v>
      </c>
      <c r="F19" s="138" t="s">
        <v>218</v>
      </c>
      <c r="G19" s="139">
        <v>116</v>
      </c>
      <c r="H19" s="139">
        <v>511</v>
      </c>
      <c r="I19" s="139">
        <v>7.8</v>
      </c>
      <c r="J19" s="139">
        <v>275.2</v>
      </c>
      <c r="K19" s="140">
        <v>0.82</v>
      </c>
      <c r="L19" s="141">
        <v>6.0000000000000001E-3</v>
      </c>
      <c r="M19" s="139">
        <v>1.2</v>
      </c>
      <c r="N19" s="139" t="s">
        <v>219</v>
      </c>
      <c r="O19" s="142"/>
      <c r="P19" s="142"/>
    </row>
    <row r="20" spans="1:32">
      <c r="A20" s="137">
        <v>43592</v>
      </c>
      <c r="B20" s="138" t="s">
        <v>721</v>
      </c>
      <c r="C20" s="138">
        <v>210</v>
      </c>
      <c r="D20" s="138" t="s">
        <v>107</v>
      </c>
      <c r="E20" s="138" t="s">
        <v>722</v>
      </c>
      <c r="F20" s="138" t="s">
        <v>218</v>
      </c>
      <c r="G20" s="139">
        <v>118</v>
      </c>
      <c r="H20" s="139">
        <v>371</v>
      </c>
      <c r="I20" s="139">
        <v>7.5</v>
      </c>
      <c r="J20" s="139">
        <v>190</v>
      </c>
      <c r="K20" s="140">
        <v>0.89</v>
      </c>
      <c r="L20" s="141">
        <v>0.04</v>
      </c>
      <c r="M20" s="139">
        <v>6.3</v>
      </c>
      <c r="N20" s="139" t="s">
        <v>219</v>
      </c>
      <c r="O20" s="142"/>
      <c r="P20" s="142"/>
      <c r="W20" s="144">
        <v>0</v>
      </c>
      <c r="X20" s="144">
        <v>1</v>
      </c>
      <c r="Y20" s="144">
        <v>1</v>
      </c>
      <c r="Z20" s="144">
        <v>0</v>
      </c>
      <c r="AA20" s="144">
        <v>2</v>
      </c>
      <c r="AB20" s="144">
        <v>1</v>
      </c>
      <c r="AC20" s="144">
        <v>3</v>
      </c>
      <c r="AD20" s="48" t="s">
        <v>182</v>
      </c>
    </row>
    <row r="21" spans="1:32">
      <c r="A21" s="137">
        <v>43688</v>
      </c>
      <c r="B21" s="138" t="s">
        <v>749</v>
      </c>
      <c r="C21" s="138">
        <v>210</v>
      </c>
      <c r="D21" s="138" t="s">
        <v>107</v>
      </c>
      <c r="E21" s="138" t="s">
        <v>750</v>
      </c>
      <c r="F21" s="138" t="s">
        <v>218</v>
      </c>
      <c r="G21" s="139">
        <v>124</v>
      </c>
      <c r="H21" s="139">
        <v>424</v>
      </c>
      <c r="I21" s="139">
        <v>7.2</v>
      </c>
      <c r="J21" s="139">
        <v>227.8</v>
      </c>
      <c r="K21" s="140">
        <v>1.3</v>
      </c>
      <c r="L21" s="141">
        <v>2.1999999999999999E-2</v>
      </c>
      <c r="M21" s="139">
        <v>6.6</v>
      </c>
      <c r="N21" s="139" t="s">
        <v>219</v>
      </c>
      <c r="O21" s="142"/>
      <c r="P21" s="142"/>
      <c r="W21" s="144">
        <v>4</v>
      </c>
      <c r="X21" s="144">
        <v>3</v>
      </c>
      <c r="Y21" s="144">
        <v>1</v>
      </c>
      <c r="Z21" s="144">
        <v>12</v>
      </c>
      <c r="AA21" s="144">
        <v>6</v>
      </c>
      <c r="AB21" s="144">
        <v>1</v>
      </c>
      <c r="AC21" s="144">
        <v>19</v>
      </c>
      <c r="AD21" s="48" t="s">
        <v>184</v>
      </c>
    </row>
    <row r="22" spans="1:32">
      <c r="A22" s="137">
        <v>43779</v>
      </c>
      <c r="B22" s="138" t="s">
        <v>787</v>
      </c>
      <c r="C22" s="138">
        <v>210</v>
      </c>
      <c r="D22" s="138" t="s">
        <v>107</v>
      </c>
      <c r="E22" s="138" t="s">
        <v>521</v>
      </c>
      <c r="F22" s="138" t="s">
        <v>218</v>
      </c>
      <c r="G22" s="139">
        <v>134</v>
      </c>
      <c r="H22" s="139">
        <v>418</v>
      </c>
      <c r="I22" s="139">
        <v>7.2</v>
      </c>
      <c r="J22" s="139">
        <v>227.1</v>
      </c>
      <c r="K22" s="140">
        <v>0.83</v>
      </c>
      <c r="L22" s="141">
        <v>1.9E-2</v>
      </c>
      <c r="M22" s="139">
        <v>3.5</v>
      </c>
      <c r="N22" s="139" t="s">
        <v>219</v>
      </c>
      <c r="O22" s="142"/>
      <c r="P22" s="142"/>
    </row>
    <row r="23" spans="1:32">
      <c r="A23" s="137">
        <v>43863</v>
      </c>
      <c r="B23" s="138" t="s">
        <v>795</v>
      </c>
      <c r="C23" s="138">
        <v>210</v>
      </c>
      <c r="D23" s="138" t="s">
        <v>107</v>
      </c>
      <c r="E23" s="138" t="s">
        <v>750</v>
      </c>
      <c r="F23" s="138" t="s">
        <v>218</v>
      </c>
      <c r="G23" s="139">
        <v>126</v>
      </c>
      <c r="H23" s="139">
        <v>442</v>
      </c>
      <c r="I23" s="139">
        <v>7.3</v>
      </c>
      <c r="J23" s="139">
        <v>242.7</v>
      </c>
      <c r="K23" s="140">
        <v>0.87</v>
      </c>
      <c r="L23" s="141">
        <v>1.0999999999999999E-2</v>
      </c>
      <c r="M23" s="139">
        <v>3.2</v>
      </c>
      <c r="N23" s="139" t="s">
        <v>219</v>
      </c>
      <c r="O23" s="145"/>
      <c r="P23" s="145"/>
    </row>
    <row r="24" spans="1:32">
      <c r="A24" s="137">
        <v>44146</v>
      </c>
      <c r="B24" s="138" t="s">
        <v>827</v>
      </c>
      <c r="C24" s="138">
        <v>210</v>
      </c>
      <c r="D24" s="138" t="s">
        <v>107</v>
      </c>
      <c r="E24" s="138" t="s">
        <v>521</v>
      </c>
      <c r="F24" s="138" t="s">
        <v>218</v>
      </c>
      <c r="G24" s="139">
        <v>136</v>
      </c>
      <c r="H24" s="139">
        <v>530</v>
      </c>
      <c r="I24" s="139">
        <v>7.6</v>
      </c>
      <c r="J24" s="139">
        <v>306</v>
      </c>
      <c r="K24" s="140">
        <v>0.47</v>
      </c>
      <c r="L24" s="141">
        <v>2.9000000000000001E-2</v>
      </c>
      <c r="M24" s="139">
        <v>2.5</v>
      </c>
      <c r="N24" s="139">
        <v>2</v>
      </c>
      <c r="O24" s="145"/>
      <c r="P24" s="145"/>
    </row>
    <row r="25" spans="1:32">
      <c r="A25" s="137">
        <v>44254</v>
      </c>
      <c r="B25" s="138" t="s">
        <v>866</v>
      </c>
      <c r="C25" s="138">
        <v>210</v>
      </c>
      <c r="D25" s="138" t="s">
        <v>107</v>
      </c>
      <c r="E25" s="138" t="s">
        <v>867</v>
      </c>
      <c r="F25" s="138" t="s">
        <v>218</v>
      </c>
      <c r="G25" s="138">
        <v>108</v>
      </c>
      <c r="H25" s="138">
        <v>589</v>
      </c>
      <c r="I25" s="138">
        <v>8</v>
      </c>
      <c r="J25" s="138">
        <v>308.7</v>
      </c>
      <c r="K25" s="138">
        <v>0.85</v>
      </c>
      <c r="L25" s="138">
        <v>1.6E-2</v>
      </c>
      <c r="M25" s="138">
        <v>2.8</v>
      </c>
      <c r="N25" s="138">
        <v>3.3</v>
      </c>
      <c r="O25" s="145"/>
      <c r="P25" s="145"/>
      <c r="V25" s="67"/>
    </row>
    <row r="26" spans="1:32">
      <c r="A26" s="137">
        <v>44352</v>
      </c>
      <c r="B26" s="138" t="s">
        <v>883</v>
      </c>
      <c r="C26" s="138">
        <v>210</v>
      </c>
      <c r="D26" s="138" t="s">
        <v>107</v>
      </c>
      <c r="E26" s="138" t="s">
        <v>750</v>
      </c>
      <c r="F26" s="138" t="s">
        <v>218</v>
      </c>
      <c r="G26" s="138">
        <v>140</v>
      </c>
      <c r="H26" s="138">
        <v>420</v>
      </c>
      <c r="I26" s="138">
        <v>7.7</v>
      </c>
      <c r="J26" s="138">
        <v>252.4</v>
      </c>
      <c r="K26" s="138">
        <v>1.1599999999999999</v>
      </c>
      <c r="L26" s="138">
        <v>2.1999999999999999E-2</v>
      </c>
      <c r="M26" s="138">
        <v>3.5</v>
      </c>
      <c r="N26" s="138">
        <v>4.0999999999999996</v>
      </c>
      <c r="O26" s="145"/>
      <c r="P26" s="145"/>
      <c r="V26" s="67"/>
    </row>
    <row r="27" spans="1:32" s="31" customFormat="1">
      <c r="A27" s="137">
        <v>44434</v>
      </c>
      <c r="B27" s="138" t="s">
        <v>905</v>
      </c>
      <c r="C27" s="138">
        <v>210</v>
      </c>
      <c r="D27" s="138" t="str">
        <f>VLOOKUP(C27,site.locations!$A$2:$I$27,2)</f>
        <v>Town Branch (White River Ball fields)</v>
      </c>
      <c r="E27" s="138" t="s">
        <v>906</v>
      </c>
      <c r="F27" s="138" t="s">
        <v>218</v>
      </c>
      <c r="G27" s="138">
        <v>138</v>
      </c>
      <c r="H27" s="138">
        <v>457</v>
      </c>
      <c r="I27" s="138">
        <v>7.5</v>
      </c>
      <c r="J27" s="138">
        <v>292.7</v>
      </c>
      <c r="K27" s="138">
        <v>0.76</v>
      </c>
      <c r="L27" s="138">
        <v>1.2E-2</v>
      </c>
      <c r="M27" s="138">
        <v>4.5</v>
      </c>
      <c r="N27" s="138">
        <v>3.4</v>
      </c>
      <c r="O27" s="48"/>
      <c r="P27" s="48"/>
      <c r="Q27" s="48"/>
      <c r="R27" s="48"/>
      <c r="S27" s="48"/>
      <c r="T27" s="67"/>
      <c r="U27" s="67"/>
      <c r="V27" s="48"/>
      <c r="W27" s="48"/>
      <c r="X27" s="48"/>
      <c r="Y27" s="48"/>
      <c r="Z27" s="48"/>
      <c r="AA27" s="48"/>
      <c r="AB27" s="48"/>
      <c r="AC27" s="48"/>
      <c r="AD27" s="48"/>
      <c r="AE27" s="48"/>
      <c r="AF27" s="40"/>
    </row>
    <row r="28" spans="1:32">
      <c r="A28" s="137">
        <v>44514</v>
      </c>
      <c r="B28" s="138" t="s">
        <v>926</v>
      </c>
      <c r="C28" s="138">
        <v>210</v>
      </c>
      <c r="D28" s="138" t="s">
        <v>107</v>
      </c>
      <c r="E28" s="138" t="s">
        <v>521</v>
      </c>
      <c r="F28" s="138" t="s">
        <v>218</v>
      </c>
      <c r="G28" s="138">
        <v>140</v>
      </c>
      <c r="H28" s="138">
        <v>476</v>
      </c>
      <c r="I28" s="138">
        <v>7.7</v>
      </c>
      <c r="J28" s="138">
        <v>268.3</v>
      </c>
      <c r="K28" s="138">
        <v>0.95</v>
      </c>
      <c r="L28" s="141">
        <v>8.0000000000000002E-3</v>
      </c>
      <c r="M28" s="138">
        <v>0</v>
      </c>
      <c r="N28" s="138">
        <v>1.2</v>
      </c>
      <c r="Q28" s="50">
        <v>0.60763888888888895</v>
      </c>
      <c r="R28" s="48">
        <v>46</v>
      </c>
      <c r="S28" s="48">
        <v>56</v>
      </c>
      <c r="T28" s="67">
        <f>CONVERT(R28,"F","C")</f>
        <v>7.7777777777777777</v>
      </c>
      <c r="U28" s="67">
        <f>CONVERT(S28,"F","C")</f>
        <v>13.333333333333332</v>
      </c>
      <c r="AF28" s="40"/>
    </row>
    <row r="29" spans="1:32" s="31" customFormat="1">
      <c r="A29" s="61">
        <v>44612</v>
      </c>
      <c r="B29" s="41" t="s">
        <v>954</v>
      </c>
      <c r="C29" s="229">
        <v>210</v>
      </c>
      <c r="D29" s="229" t="s">
        <v>107</v>
      </c>
      <c r="E29" s="41" t="s">
        <v>955</v>
      </c>
      <c r="F29" s="41" t="s">
        <v>218</v>
      </c>
      <c r="G29" s="41">
        <v>26</v>
      </c>
      <c r="H29" s="42">
        <v>68.7</v>
      </c>
      <c r="I29" s="42">
        <v>7</v>
      </c>
      <c r="J29" s="42">
        <v>258.8</v>
      </c>
      <c r="K29" s="43">
        <v>0.87</v>
      </c>
      <c r="L29" s="44">
        <v>4.3999999999999997E-2</v>
      </c>
      <c r="M29" s="42">
        <v>2.5</v>
      </c>
      <c r="N29" s="42">
        <v>14.4</v>
      </c>
      <c r="O29" s="47">
        <v>11.73</v>
      </c>
      <c r="P29" s="47">
        <v>104.1</v>
      </c>
      <c r="Q29" s="50">
        <v>0.66666666666666663</v>
      </c>
      <c r="R29" s="48">
        <v>49</v>
      </c>
      <c r="S29" s="48">
        <v>52</v>
      </c>
      <c r="T29" s="67">
        <f t="shared" ref="T29:U30" si="0">CONVERT(R29,"F","C")</f>
        <v>9.4444444444444446</v>
      </c>
      <c r="U29" s="67">
        <f t="shared" si="0"/>
        <v>11.111111111111111</v>
      </c>
      <c r="V29" s="48">
        <v>10.1</v>
      </c>
      <c r="W29" s="48"/>
      <c r="X29" s="48"/>
      <c r="Y29" s="48"/>
      <c r="Z29" s="48"/>
      <c r="AA29" s="48"/>
      <c r="AB29" s="48"/>
      <c r="AC29" s="48"/>
      <c r="AD29" s="48"/>
      <c r="AE29" s="48"/>
      <c r="AF29" s="40"/>
    </row>
    <row r="30" spans="1:32" s="31" customFormat="1">
      <c r="A30" s="61">
        <v>44731</v>
      </c>
      <c r="B30" s="41" t="s">
        <v>978</v>
      </c>
      <c r="C30" s="229">
        <v>210</v>
      </c>
      <c r="D30" s="229" t="s">
        <v>107</v>
      </c>
      <c r="E30" s="41" t="s">
        <v>162</v>
      </c>
      <c r="F30" s="41" t="s">
        <v>218</v>
      </c>
      <c r="G30" s="42">
        <v>102</v>
      </c>
      <c r="H30" s="42">
        <v>373</v>
      </c>
      <c r="I30" s="41">
        <v>7.1</v>
      </c>
      <c r="J30" s="42">
        <v>221.8</v>
      </c>
      <c r="K30" s="41">
        <v>0.77</v>
      </c>
      <c r="L30" s="41">
        <v>3.2000000000000001E-2</v>
      </c>
      <c r="M30" s="42">
        <v>7.3</v>
      </c>
      <c r="N30" s="42">
        <v>6.1</v>
      </c>
      <c r="O30" s="47">
        <v>6.9</v>
      </c>
      <c r="P30" s="47">
        <v>87.2</v>
      </c>
      <c r="Q30" s="50">
        <v>0.54166666666666663</v>
      </c>
      <c r="R30" s="48">
        <v>82</v>
      </c>
      <c r="S30" s="48">
        <v>86</v>
      </c>
      <c r="T30" s="67">
        <f t="shared" si="0"/>
        <v>27.777777777777779</v>
      </c>
      <c r="U30" s="67">
        <f t="shared" si="0"/>
        <v>30</v>
      </c>
      <c r="V30" s="48">
        <v>27.2</v>
      </c>
      <c r="W30" s="48">
        <v>1</v>
      </c>
      <c r="X30" s="48">
        <v>0</v>
      </c>
      <c r="Y30" s="48">
        <v>1</v>
      </c>
      <c r="Z30" s="48">
        <f>W30*index!$B$2</f>
        <v>3</v>
      </c>
      <c r="AA30" s="48">
        <f>X30*index!$B$3</f>
        <v>0</v>
      </c>
      <c r="AB30" s="48">
        <f>Y30*index!$B$4</f>
        <v>1</v>
      </c>
      <c r="AC30" s="48">
        <f t="shared" ref="AC30" si="1">SUM(Z30:AB30)</f>
        <v>4</v>
      </c>
      <c r="AD30" s="48" t="str">
        <f>VLOOKUP(AC30,index!$A$6:$B$55,2,FALSE)</f>
        <v>Poor</v>
      </c>
      <c r="AE30" s="48"/>
      <c r="AF30" s="40"/>
    </row>
    <row r="31" spans="1:32" s="98" customFormat="1" ht="15.6">
      <c r="A31" s="223">
        <v>44787</v>
      </c>
      <c r="B31" s="209" t="s">
        <v>993</v>
      </c>
      <c r="C31" s="229">
        <v>210</v>
      </c>
      <c r="D31" s="229" t="s">
        <v>107</v>
      </c>
      <c r="E31" s="209" t="s">
        <v>994</v>
      </c>
      <c r="F31" s="209" t="s">
        <v>218</v>
      </c>
      <c r="G31" s="224">
        <v>130</v>
      </c>
      <c r="H31" s="197">
        <v>447</v>
      </c>
      <c r="I31" s="197">
        <v>7.5</v>
      </c>
      <c r="J31" s="197">
        <v>260.39999999999998</v>
      </c>
      <c r="K31" s="225">
        <v>0.61</v>
      </c>
      <c r="L31" s="196">
        <v>8.0000000000000002E-3</v>
      </c>
      <c r="M31" s="197">
        <v>6.2</v>
      </c>
      <c r="N31" s="197">
        <v>6.3</v>
      </c>
      <c r="O31" s="208"/>
      <c r="P31" s="142"/>
      <c r="Q31" s="50"/>
      <c r="R31" s="48"/>
      <c r="S31" s="48"/>
      <c r="T31" s="48"/>
      <c r="U31" s="48"/>
      <c r="V31" s="48"/>
      <c r="W31" s="48"/>
      <c r="X31" s="48"/>
      <c r="Y31" s="48"/>
      <c r="Z31" s="48"/>
      <c r="AA31" s="48"/>
      <c r="AB31" s="48"/>
      <c r="AC31" s="48"/>
      <c r="AD31" s="48"/>
      <c r="AE31" s="48"/>
    </row>
    <row r="32" spans="1:32" s="98" customFormat="1" ht="15.6">
      <c r="A32" s="223">
        <v>44885</v>
      </c>
      <c r="B32" s="209" t="s">
        <v>1026</v>
      </c>
      <c r="C32" s="229">
        <v>210</v>
      </c>
      <c r="D32" s="229" t="s">
        <v>107</v>
      </c>
      <c r="E32" s="209" t="s">
        <v>521</v>
      </c>
      <c r="F32" s="209" t="s">
        <v>218</v>
      </c>
      <c r="G32" s="209">
        <v>132</v>
      </c>
      <c r="H32" s="209">
        <v>532</v>
      </c>
      <c r="I32" s="209">
        <v>7.8</v>
      </c>
      <c r="J32" s="209">
        <v>324.39999999999998</v>
      </c>
      <c r="K32" s="209">
        <v>0.64</v>
      </c>
      <c r="L32" s="209">
        <v>3.4000000000000002E-2</v>
      </c>
      <c r="M32" s="209">
        <v>0.1</v>
      </c>
      <c r="N32" s="209">
        <v>0.7</v>
      </c>
      <c r="O32" s="208"/>
      <c r="P32" s="142"/>
      <c r="Q32" s="50"/>
      <c r="R32" s="48"/>
      <c r="S32" s="48"/>
      <c r="T32" s="48"/>
      <c r="U32" s="48"/>
      <c r="V32" s="48"/>
      <c r="W32" s="48"/>
      <c r="X32" s="48"/>
      <c r="Y32" s="48"/>
      <c r="Z32" s="48"/>
      <c r="AA32" s="48"/>
      <c r="AB32" s="48"/>
      <c r="AC32" s="48"/>
      <c r="AD32" s="48"/>
      <c r="AE32" s="48"/>
    </row>
    <row r="33" spans="1:33" s="98" customFormat="1" ht="15.6">
      <c r="A33" s="223">
        <v>44978.729861111096</v>
      </c>
      <c r="B33" s="209" t="s">
        <v>1047</v>
      </c>
      <c r="C33" s="229">
        <v>210</v>
      </c>
      <c r="D33" s="229" t="str">
        <f>VLOOKUP(C33,site.locations!$A$3:$B$27,2,FALSE)</f>
        <v>Town Branch (White River Ball fields)</v>
      </c>
      <c r="E33" s="209" t="s">
        <v>994</v>
      </c>
      <c r="F33" s="209" t="s">
        <v>218</v>
      </c>
      <c r="G33" s="197">
        <v>106</v>
      </c>
      <c r="H33" s="197">
        <v>454</v>
      </c>
      <c r="I33" s="197">
        <v>7.7</v>
      </c>
      <c r="J33" s="197">
        <v>275.8</v>
      </c>
      <c r="K33" s="225">
        <v>0.46</v>
      </c>
      <c r="L33" s="209">
        <v>3.4000000000000002E-2</v>
      </c>
      <c r="M33" s="197">
        <v>0.9</v>
      </c>
      <c r="N33" s="197">
        <v>2.9</v>
      </c>
      <c r="O33" s="208"/>
      <c r="P33" s="142"/>
      <c r="Q33" s="50"/>
      <c r="R33" s="48"/>
      <c r="S33" s="48"/>
      <c r="T33" s="48"/>
      <c r="U33" s="48"/>
      <c r="V33" s="48"/>
      <c r="W33" s="48"/>
      <c r="X33" s="48"/>
      <c r="Y33" s="48"/>
      <c r="Z33" s="48"/>
      <c r="AA33" s="48"/>
      <c r="AB33" s="48"/>
      <c r="AC33" s="48"/>
      <c r="AD33" s="48"/>
      <c r="AE33" s="48"/>
    </row>
    <row r="34" spans="1:33" s="98" customFormat="1" ht="15.6">
      <c r="A34" s="231">
        <v>45081.583333333299</v>
      </c>
      <c r="B34" s="229" t="s">
        <v>1074</v>
      </c>
      <c r="C34" s="229">
        <v>210</v>
      </c>
      <c r="D34" s="229" t="str">
        <f>VLOOKUP(C34,site.locations!$A$3:$B$27,2,FALSE)</f>
        <v>Town Branch (White River Ball fields)</v>
      </c>
      <c r="E34" s="229" t="s">
        <v>521</v>
      </c>
      <c r="F34" s="229" t="s">
        <v>218</v>
      </c>
      <c r="G34" s="211">
        <v>100</v>
      </c>
      <c r="H34" s="211">
        <v>342</v>
      </c>
      <c r="I34" s="211">
        <v>7.3</v>
      </c>
      <c r="J34" s="211">
        <v>223</v>
      </c>
      <c r="K34" s="232">
        <v>1.25</v>
      </c>
      <c r="L34" s="210">
        <v>0.13500000000000001</v>
      </c>
      <c r="M34" s="211">
        <v>4.5</v>
      </c>
      <c r="N34" s="211">
        <v>7.9</v>
      </c>
      <c r="O34" s="208"/>
      <c r="P34" s="142"/>
      <c r="Q34" s="50"/>
      <c r="R34" s="48"/>
      <c r="S34" s="48"/>
      <c r="T34" s="48"/>
      <c r="U34" s="48"/>
      <c r="V34" s="48"/>
      <c r="W34" s="48"/>
      <c r="X34" s="48"/>
      <c r="Y34" s="48"/>
      <c r="Z34" s="48"/>
      <c r="AA34" s="48"/>
      <c r="AB34" s="48"/>
      <c r="AC34" s="48"/>
      <c r="AD34" s="48"/>
      <c r="AE34" s="48"/>
    </row>
    <row r="35" spans="1:33" s="98" customFormat="1" ht="15.6">
      <c r="A35" s="231">
        <v>45158.387499999997</v>
      </c>
      <c r="B35" s="229" t="s">
        <v>1093</v>
      </c>
      <c r="C35" s="229">
        <v>210</v>
      </c>
      <c r="D35" s="229" t="str">
        <f>VLOOKUP(C35,site.locations!$A$3:$B$27,2,FALSE)</f>
        <v>Town Branch (White River Ball fields)</v>
      </c>
      <c r="E35" s="229" t="s">
        <v>521</v>
      </c>
      <c r="F35" s="229" t="s">
        <v>218</v>
      </c>
      <c r="G35" s="211">
        <v>144</v>
      </c>
      <c r="H35" s="211">
        <v>453</v>
      </c>
      <c r="I35" s="211">
        <v>7.4</v>
      </c>
      <c r="J35" s="211">
        <v>285.10000000000002</v>
      </c>
      <c r="K35" s="232">
        <v>0.83899999999999997</v>
      </c>
      <c r="L35" s="210">
        <v>3.4000000000000002E-2</v>
      </c>
      <c r="M35" s="211">
        <v>1.6</v>
      </c>
      <c r="N35" s="211">
        <v>3.1</v>
      </c>
      <c r="O35" s="208"/>
      <c r="P35" s="142"/>
      <c r="Q35" s="50"/>
      <c r="R35" s="48"/>
      <c r="S35" s="48"/>
      <c r="T35" s="48"/>
      <c r="U35" s="48"/>
      <c r="V35" s="48"/>
      <c r="W35" s="48"/>
      <c r="X35" s="48"/>
      <c r="Y35" s="48"/>
      <c r="Z35" s="48"/>
      <c r="AA35" s="48"/>
      <c r="AB35" s="48"/>
      <c r="AC35" s="48"/>
      <c r="AD35" s="48"/>
      <c r="AE35" s="48"/>
    </row>
    <row r="36" spans="1:33" s="98" customFormat="1" ht="15.6">
      <c r="A36" s="223">
        <v>45244</v>
      </c>
      <c r="B36" s="209" t="s">
        <v>1116</v>
      </c>
      <c r="C36" s="224">
        <v>210</v>
      </c>
      <c r="D36" s="209" t="s">
        <v>107</v>
      </c>
      <c r="E36" s="209" t="s">
        <v>994</v>
      </c>
      <c r="F36" s="209" t="s">
        <v>218</v>
      </c>
      <c r="G36" s="209">
        <v>76</v>
      </c>
      <c r="H36" s="197">
        <v>525</v>
      </c>
      <c r="I36" s="197">
        <v>7.4</v>
      </c>
      <c r="J36" s="197">
        <v>319.39999999999998</v>
      </c>
      <c r="K36" s="225">
        <v>0.27</v>
      </c>
      <c r="L36" s="196">
        <v>2.5000000000000001E-2</v>
      </c>
      <c r="M36" s="197">
        <v>0</v>
      </c>
      <c r="N36" s="197">
        <v>1.5</v>
      </c>
      <c r="O36" s="208"/>
      <c r="P36" s="142"/>
      <c r="Q36" s="50"/>
      <c r="R36" s="48"/>
      <c r="S36" s="48"/>
      <c r="T36" s="48"/>
      <c r="U36" s="48"/>
      <c r="V36" s="48"/>
      <c r="W36" s="48"/>
      <c r="X36" s="48"/>
      <c r="Y36" s="48"/>
      <c r="Z36" s="48"/>
      <c r="AA36" s="48"/>
      <c r="AB36" s="48"/>
      <c r="AC36" s="48"/>
      <c r="AD36" s="48"/>
      <c r="AE36" s="48"/>
    </row>
    <row r="37" spans="1:33">
      <c r="A37" s="226">
        <v>45344</v>
      </c>
      <c r="B37" s="41" t="s">
        <v>1142</v>
      </c>
      <c r="C37" s="41">
        <v>210</v>
      </c>
      <c r="D37" s="41" t="s">
        <v>107</v>
      </c>
      <c r="E37" s="41" t="s">
        <v>994</v>
      </c>
      <c r="F37" s="41" t="s">
        <v>218</v>
      </c>
      <c r="G37" s="42">
        <v>124</v>
      </c>
      <c r="H37" s="42">
        <v>646</v>
      </c>
      <c r="I37" s="42">
        <v>8.1</v>
      </c>
      <c r="J37" s="42">
        <v>296.2</v>
      </c>
      <c r="K37" s="43">
        <v>0.35299999999999998</v>
      </c>
      <c r="L37" s="44">
        <v>1.7000000000000001E-2</v>
      </c>
      <c r="M37" s="42">
        <v>0</v>
      </c>
      <c r="N37" s="42">
        <v>1.5</v>
      </c>
      <c r="O37" s="212">
        <v>12.5</v>
      </c>
      <c r="P37" s="67">
        <v>115.9</v>
      </c>
      <c r="Q37" s="50">
        <v>0.53125</v>
      </c>
      <c r="S37" s="48">
        <v>69</v>
      </c>
      <c r="V37" s="48">
        <v>12.7</v>
      </c>
      <c r="AF37" s="1"/>
    </row>
    <row r="38" spans="1:33">
      <c r="A38" s="61">
        <v>45523</v>
      </c>
      <c r="B38" s="41" t="s">
        <v>1181</v>
      </c>
      <c r="C38" s="41">
        <v>210</v>
      </c>
      <c r="D38" s="41" t="s">
        <v>1182</v>
      </c>
      <c r="E38" s="41" t="s">
        <v>1182</v>
      </c>
      <c r="F38" s="41" t="s">
        <v>218</v>
      </c>
      <c r="G38" s="41">
        <v>120</v>
      </c>
      <c r="H38" s="41">
        <v>437</v>
      </c>
      <c r="I38" s="41">
        <v>7.5</v>
      </c>
      <c r="J38" s="41">
        <v>222.1</v>
      </c>
      <c r="K38" s="41">
        <v>0.70599999999999996</v>
      </c>
      <c r="L38" s="41">
        <v>3.6999999999999998E-2</v>
      </c>
      <c r="M38" s="41">
        <v>2.8</v>
      </c>
      <c r="N38" s="41">
        <v>4</v>
      </c>
      <c r="O38" s="74">
        <v>7.57</v>
      </c>
      <c r="P38" s="67">
        <v>99.5</v>
      </c>
      <c r="Q38" s="213">
        <v>0.65625</v>
      </c>
      <c r="R38" s="67">
        <v>84</v>
      </c>
      <c r="S38" s="67">
        <v>95.3</v>
      </c>
      <c r="T38" s="67"/>
      <c r="U38" s="67">
        <v>35.200000000000003</v>
      </c>
      <c r="V38" s="67">
        <v>29.9</v>
      </c>
      <c r="W38" s="48">
        <v>2</v>
      </c>
      <c r="X38" s="67">
        <v>4</v>
      </c>
      <c r="Y38" s="67">
        <v>0</v>
      </c>
      <c r="Z38" s="67">
        <v>6</v>
      </c>
      <c r="AA38" s="67">
        <v>8</v>
      </c>
      <c r="AB38" s="67">
        <v>0</v>
      </c>
      <c r="AC38" s="67">
        <v>14</v>
      </c>
      <c r="AD38" s="48" t="s">
        <v>183</v>
      </c>
      <c r="AF38" s="1"/>
    </row>
    <row r="39" spans="1:33" ht="15.6">
      <c r="A39" s="233">
        <v>45614.505555555559</v>
      </c>
      <c r="B39" s="48" t="s">
        <v>1206</v>
      </c>
      <c r="C39" s="48">
        <v>210</v>
      </c>
      <c r="D39" s="48" t="s">
        <v>1207</v>
      </c>
      <c r="E39" s="48" t="s">
        <v>1207</v>
      </c>
      <c r="F39" s="48" t="s">
        <v>218</v>
      </c>
      <c r="G39" s="67">
        <v>128</v>
      </c>
      <c r="H39" s="67">
        <v>658</v>
      </c>
      <c r="I39" s="67">
        <v>7.6</v>
      </c>
      <c r="J39" s="67">
        <v>292.10000000000002</v>
      </c>
      <c r="K39" s="212">
        <v>0.68400000000000005</v>
      </c>
      <c r="L39" s="214">
        <v>0.217</v>
      </c>
      <c r="M39" s="67">
        <v>2.2000000000000002</v>
      </c>
      <c r="N39" s="67">
        <v>8.5</v>
      </c>
      <c r="O39" s="212" t="s">
        <v>1195</v>
      </c>
      <c r="P39" s="67">
        <v>99</v>
      </c>
      <c r="Q39" s="50">
        <v>0.57291666666666663</v>
      </c>
      <c r="R39" s="48" t="s">
        <v>1195</v>
      </c>
      <c r="S39" s="48">
        <v>71</v>
      </c>
      <c r="T39" s="48" t="s">
        <v>1195</v>
      </c>
      <c r="U39" s="67">
        <f>(5/9)*(S39-32)</f>
        <v>21.666666666666668</v>
      </c>
      <c r="V39" s="48">
        <v>14.5</v>
      </c>
      <c r="W39" s="48" t="s">
        <v>1192</v>
      </c>
      <c r="X39" s="48" t="s">
        <v>1192</v>
      </c>
      <c r="Y39" s="48" t="s">
        <v>1192</v>
      </c>
      <c r="Z39" s="48" t="s">
        <v>1192</v>
      </c>
      <c r="AA39" s="48" t="s">
        <v>1192</v>
      </c>
      <c r="AB39" s="48" t="s">
        <v>1192</v>
      </c>
      <c r="AC39" s="48" t="s">
        <v>1192</v>
      </c>
      <c r="AD39" s="48" t="s">
        <v>1192</v>
      </c>
      <c r="AF39" s="100"/>
    </row>
    <row r="40" spans="1:33">
      <c r="A40" s="226">
        <v>45697.416666666664</v>
      </c>
      <c r="B40" s="41" t="s">
        <v>1233</v>
      </c>
      <c r="C40" s="48">
        <v>210</v>
      </c>
      <c r="D40" s="41" t="s">
        <v>1207</v>
      </c>
      <c r="E40" s="41" t="s">
        <v>1207</v>
      </c>
      <c r="F40" s="41" t="s">
        <v>218</v>
      </c>
      <c r="G40" s="42">
        <v>124</v>
      </c>
      <c r="H40" s="42">
        <v>591</v>
      </c>
      <c r="I40" s="42">
        <v>8</v>
      </c>
      <c r="J40" s="42">
        <v>299.8</v>
      </c>
      <c r="K40" s="43">
        <v>0.55400000000000005</v>
      </c>
      <c r="L40" s="44">
        <v>1.6E-2</v>
      </c>
      <c r="M40" s="42">
        <v>0.5</v>
      </c>
      <c r="N40" s="42">
        <v>1.7</v>
      </c>
      <c r="O40" s="48">
        <v>14.8</v>
      </c>
      <c r="P40" s="48">
        <v>126.3</v>
      </c>
      <c r="Q40" s="213">
        <v>0.54166666666666663</v>
      </c>
      <c r="R40" s="48">
        <v>44</v>
      </c>
      <c r="S40" s="48">
        <v>47</v>
      </c>
      <c r="T40" s="48">
        <f t="shared" ref="T40:U40" si="2">(R40-32)/1.8</f>
        <v>6.6666666666666661</v>
      </c>
      <c r="U40" s="48">
        <f t="shared" si="2"/>
        <v>8.3333333333333339</v>
      </c>
      <c r="V40" s="48">
        <v>8.5</v>
      </c>
      <c r="W40" s="48" t="s">
        <v>1192</v>
      </c>
      <c r="X40" s="48" t="s">
        <v>1192</v>
      </c>
      <c r="Y40" s="48" t="s">
        <v>1192</v>
      </c>
      <c r="Z40" s="48" t="s">
        <v>1192</v>
      </c>
      <c r="AA40" s="48" t="s">
        <v>1192</v>
      </c>
      <c r="AB40" s="48" t="s">
        <v>1192</v>
      </c>
      <c r="AC40" s="48" t="s">
        <v>1192</v>
      </c>
      <c r="AD40" s="48" t="s">
        <v>1192</v>
      </c>
    </row>
    <row r="41" spans="1:33" s="179" customFormat="1" ht="15">
      <c r="A41" s="61">
        <v>45790</v>
      </c>
      <c r="B41" s="41" t="s">
        <v>1254</v>
      </c>
      <c r="C41" s="48">
        <v>210</v>
      </c>
      <c r="D41" s="41" t="s">
        <v>994</v>
      </c>
      <c r="E41" s="41" t="s">
        <v>994</v>
      </c>
      <c r="F41" s="41" t="s">
        <v>218</v>
      </c>
      <c r="G41" s="41">
        <v>132</v>
      </c>
      <c r="H41" s="42">
        <v>437</v>
      </c>
      <c r="I41" s="42">
        <v>7.5</v>
      </c>
      <c r="J41" s="42">
        <v>276.89999999999998</v>
      </c>
      <c r="K41" s="41">
        <v>0.68500000000000005</v>
      </c>
      <c r="L41" s="41">
        <v>1.6E-2</v>
      </c>
      <c r="M41" s="42">
        <v>0</v>
      </c>
      <c r="N41" s="42">
        <v>1.9</v>
      </c>
      <c r="O41" s="48">
        <v>9.66</v>
      </c>
      <c r="P41" s="48">
        <v>113.1</v>
      </c>
      <c r="Q41" s="50">
        <v>0.7104166666666667</v>
      </c>
      <c r="R41" s="48"/>
      <c r="S41" s="48">
        <v>74</v>
      </c>
      <c r="T41" s="48"/>
      <c r="U41" s="48">
        <v>28</v>
      </c>
      <c r="V41" s="48">
        <v>23.3</v>
      </c>
      <c r="W41" s="48">
        <v>1</v>
      </c>
      <c r="X41" s="48">
        <v>1</v>
      </c>
      <c r="Y41" s="48">
        <v>0</v>
      </c>
      <c r="Z41" s="48">
        <v>3</v>
      </c>
      <c r="AA41" s="48">
        <v>2</v>
      </c>
      <c r="AB41" s="48">
        <v>0</v>
      </c>
      <c r="AC41" s="48">
        <v>6</v>
      </c>
      <c r="AD41" s="48" t="s">
        <v>182</v>
      </c>
      <c r="AE41" s="48"/>
    </row>
    <row r="42" spans="1:33" s="51" customFormat="1">
      <c r="A42" s="233">
        <v>45907.62222222222</v>
      </c>
      <c r="B42" s="48" t="s">
        <v>1275</v>
      </c>
      <c r="C42" s="51">
        <v>210</v>
      </c>
      <c r="D42" s="56" t="s">
        <v>994</v>
      </c>
      <c r="E42" s="56" t="s">
        <v>994</v>
      </c>
      <c r="F42" s="56" t="s">
        <v>218</v>
      </c>
      <c r="G42" s="56">
        <v>152</v>
      </c>
      <c r="H42" s="56">
        <v>509</v>
      </c>
      <c r="I42" s="56">
        <v>7.5</v>
      </c>
      <c r="J42" s="56">
        <v>301</v>
      </c>
      <c r="K42" s="56">
        <v>0.86499999999999999</v>
      </c>
      <c r="L42" s="56">
        <v>2.5000000000000001E-2</v>
      </c>
      <c r="M42" s="56">
        <v>3.8</v>
      </c>
      <c r="N42" s="56">
        <v>2.2000000000000002</v>
      </c>
      <c r="O42" s="301">
        <v>9.8800000000000008</v>
      </c>
      <c r="P42" s="302">
        <v>110.7</v>
      </c>
      <c r="Q42" s="288">
        <v>0.62222222222222223</v>
      </c>
      <c r="U42" s="51">
        <v>26</v>
      </c>
      <c r="V42" s="51">
        <v>21.1</v>
      </c>
      <c r="W42" s="51">
        <v>1</v>
      </c>
      <c r="X42" s="51">
        <v>1</v>
      </c>
      <c r="Y42" s="51">
        <v>3</v>
      </c>
      <c r="Z42" s="51">
        <v>3</v>
      </c>
      <c r="AA42" s="51">
        <v>2</v>
      </c>
      <c r="AB42" s="51">
        <v>3</v>
      </c>
      <c r="AC42" s="51">
        <v>8</v>
      </c>
      <c r="AD42" s="51" t="s">
        <v>182</v>
      </c>
    </row>
    <row r="43" spans="1:33" ht="15.6">
      <c r="A43" s="340">
        <v>45998.625</v>
      </c>
      <c r="B43" s="341" t="s">
        <v>1292</v>
      </c>
      <c r="C43" s="342">
        <v>210</v>
      </c>
      <c r="D43" s="341" t="s">
        <v>1293</v>
      </c>
      <c r="E43" s="341" t="s">
        <v>1293</v>
      </c>
      <c r="F43" s="341" t="s">
        <v>218</v>
      </c>
      <c r="G43" s="343">
        <v>148</v>
      </c>
      <c r="H43" s="343">
        <v>531</v>
      </c>
      <c r="I43" s="343">
        <v>7.4</v>
      </c>
      <c r="J43" s="343">
        <v>302.3</v>
      </c>
      <c r="K43" s="344">
        <v>0.55200000000000005</v>
      </c>
      <c r="L43" s="345">
        <v>1.6E-2</v>
      </c>
      <c r="M43" s="343">
        <v>0</v>
      </c>
      <c r="N43" s="343">
        <v>1.6</v>
      </c>
      <c r="O43" s="346">
        <v>13.5</v>
      </c>
      <c r="P43" s="347">
        <v>107</v>
      </c>
      <c r="Q43" s="348">
        <v>0.625</v>
      </c>
      <c r="R43" s="342">
        <v>42</v>
      </c>
      <c r="S43" s="342">
        <v>49</v>
      </c>
      <c r="T43" s="342"/>
      <c r="U43" s="342"/>
      <c r="V43" s="342">
        <v>7.4</v>
      </c>
      <c r="W43" s="342"/>
      <c r="X43" s="342"/>
      <c r="Y43" s="342"/>
      <c r="Z43" s="342"/>
      <c r="AA43" s="342"/>
      <c r="AB43" s="342"/>
      <c r="AC43" s="342"/>
      <c r="AD43" s="342"/>
      <c r="AE43" s="349"/>
      <c r="AF43" s="349"/>
      <c r="AG43" s="349"/>
    </row>
  </sheetData>
  <mergeCells count="2">
    <mergeCell ref="W1:Y1"/>
    <mergeCell ref="Z1:AB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50"/>
  <sheetViews>
    <sheetView topLeftCell="A45" zoomScale="70" zoomScaleNormal="70" workbookViewId="0">
      <selection activeCell="A50" sqref="A50"/>
    </sheetView>
  </sheetViews>
  <sheetFormatPr defaultColWidth="8.85546875" defaultRowHeight="14.45"/>
  <cols>
    <col min="1" max="1" width="16.7109375" style="48" customWidth="1"/>
    <col min="2" max="2" width="16.7109375" style="48" bestFit="1" customWidth="1"/>
    <col min="3" max="3" width="15.42578125" style="48" bestFit="1" customWidth="1"/>
    <col min="4" max="4" width="15.42578125" style="48" customWidth="1"/>
    <col min="5" max="5" width="40.85546875" style="48" customWidth="1"/>
    <col min="6" max="6" width="30.28515625" style="48" customWidth="1"/>
    <col min="7" max="7" width="16.42578125" style="48" customWidth="1"/>
    <col min="8" max="8" width="14" style="48" customWidth="1"/>
    <col min="9" max="9" width="7.140625" style="48" customWidth="1"/>
    <col min="10" max="10" width="17.28515625" style="48" customWidth="1"/>
    <col min="11" max="11" width="16.42578125" style="48" customWidth="1"/>
    <col min="12" max="12" width="18.85546875" style="48" customWidth="1"/>
    <col min="13" max="13" width="18.28515625" style="48" customWidth="1"/>
    <col min="14" max="14" width="12.8554687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9.42578125" bestFit="1" customWidth="1"/>
  </cols>
  <sheetData>
    <row r="1" spans="1:30">
      <c r="A1" s="132" t="s">
        <v>260</v>
      </c>
      <c r="W1" s="353" t="s">
        <v>1425</v>
      </c>
      <c r="X1" s="353"/>
      <c r="Y1" s="353"/>
      <c r="Z1" s="353" t="s">
        <v>1426</v>
      </c>
      <c r="AA1" s="353"/>
      <c r="AB1" s="353"/>
    </row>
    <row r="2" spans="1:30" s="30" customFormat="1" ht="43.15">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c r="A3" s="137">
        <v>41312</v>
      </c>
      <c r="B3" s="138" t="s">
        <v>240</v>
      </c>
      <c r="C3" s="138">
        <v>300</v>
      </c>
      <c r="D3" s="138" t="s">
        <v>112</v>
      </c>
      <c r="E3" s="138" t="s">
        <v>241</v>
      </c>
      <c r="F3" s="138" t="s">
        <v>218</v>
      </c>
      <c r="G3" s="139">
        <v>126</v>
      </c>
      <c r="H3" s="139">
        <v>398</v>
      </c>
      <c r="I3" s="139">
        <v>7.94</v>
      </c>
      <c r="J3" s="139">
        <v>250.7</v>
      </c>
      <c r="K3" s="140">
        <v>4.5599999999999996</v>
      </c>
      <c r="L3" s="141">
        <v>1.2E-2</v>
      </c>
      <c r="M3" s="139">
        <v>0.1</v>
      </c>
      <c r="N3" s="139" t="s">
        <v>219</v>
      </c>
      <c r="O3" s="142"/>
      <c r="P3" s="142"/>
    </row>
    <row r="4" spans="1:30">
      <c r="A4" s="137">
        <v>41432.409722222219</v>
      </c>
      <c r="B4" s="138" t="s">
        <v>259</v>
      </c>
      <c r="C4" s="138">
        <v>300</v>
      </c>
      <c r="D4" s="138" t="s">
        <v>112</v>
      </c>
      <c r="E4" s="138" t="s">
        <v>260</v>
      </c>
      <c r="F4" s="138" t="s">
        <v>218</v>
      </c>
      <c r="G4" s="139">
        <v>120</v>
      </c>
      <c r="H4" s="139">
        <v>339</v>
      </c>
      <c r="I4" s="139">
        <v>7.46</v>
      </c>
      <c r="J4" s="139">
        <v>203.3</v>
      </c>
      <c r="K4" s="140">
        <v>3.01</v>
      </c>
      <c r="L4" s="141">
        <v>0.04</v>
      </c>
      <c r="M4" s="139">
        <v>1.2</v>
      </c>
      <c r="N4" s="139" t="s">
        <v>219</v>
      </c>
      <c r="O4" s="142"/>
      <c r="P4" s="142"/>
      <c r="W4" s="139">
        <v>4</v>
      </c>
      <c r="X4" s="144">
        <v>4</v>
      </c>
      <c r="Y4" s="144">
        <v>1</v>
      </c>
      <c r="Z4" s="144">
        <v>12</v>
      </c>
      <c r="AA4" s="144">
        <v>8</v>
      </c>
      <c r="AB4" s="144">
        <v>1</v>
      </c>
      <c r="AC4" s="144">
        <v>21</v>
      </c>
      <c r="AD4" s="48" t="s">
        <v>184</v>
      </c>
    </row>
    <row r="5" spans="1:30">
      <c r="A5" s="137">
        <v>41491.666666666664</v>
      </c>
      <c r="B5" s="138" t="s">
        <v>266</v>
      </c>
      <c r="C5" s="138">
        <v>300</v>
      </c>
      <c r="D5" s="138" t="s">
        <v>112</v>
      </c>
      <c r="E5" s="138" t="s">
        <v>112</v>
      </c>
      <c r="F5" s="138" t="s">
        <v>218</v>
      </c>
      <c r="G5" s="139">
        <v>122</v>
      </c>
      <c r="H5" s="139">
        <v>366</v>
      </c>
      <c r="I5" s="139">
        <v>7.59</v>
      </c>
      <c r="J5" s="139">
        <v>61.8</v>
      </c>
      <c r="K5" s="140">
        <v>3.47</v>
      </c>
      <c r="L5" s="141">
        <v>4.2000000000000003E-2</v>
      </c>
      <c r="M5" s="139">
        <v>3</v>
      </c>
      <c r="N5" s="139" t="s">
        <v>219</v>
      </c>
      <c r="O5" s="142"/>
      <c r="P5" s="142"/>
      <c r="W5" s="144">
        <v>5</v>
      </c>
      <c r="X5" s="144">
        <v>4</v>
      </c>
      <c r="Y5" s="144">
        <v>5</v>
      </c>
      <c r="Z5" s="144">
        <v>15</v>
      </c>
      <c r="AA5" s="144">
        <v>8</v>
      </c>
      <c r="AB5" s="144">
        <v>5</v>
      </c>
      <c r="AC5" s="144">
        <v>28</v>
      </c>
      <c r="AD5" s="48" t="s">
        <v>185</v>
      </c>
    </row>
    <row r="6" spans="1:30">
      <c r="A6" s="137">
        <v>41589.569444444445</v>
      </c>
      <c r="B6" s="138" t="s">
        <v>278</v>
      </c>
      <c r="C6" s="138">
        <v>300</v>
      </c>
      <c r="D6" s="138" t="s">
        <v>112</v>
      </c>
      <c r="E6" s="138" t="s">
        <v>241</v>
      </c>
      <c r="F6" s="138" t="s">
        <v>218</v>
      </c>
      <c r="G6" s="139">
        <v>164</v>
      </c>
      <c r="H6" s="139">
        <v>463</v>
      </c>
      <c r="I6" s="139">
        <v>7.55</v>
      </c>
      <c r="J6" s="139">
        <v>256.2</v>
      </c>
      <c r="K6" s="140">
        <v>2.5099999999999998</v>
      </c>
      <c r="L6" s="141">
        <v>0.02</v>
      </c>
      <c r="M6" s="139">
        <v>1</v>
      </c>
      <c r="N6" s="139" t="s">
        <v>219</v>
      </c>
      <c r="O6" s="142"/>
      <c r="P6" s="142"/>
    </row>
    <row r="7" spans="1:30">
      <c r="A7" s="137">
        <v>41687.607638888891</v>
      </c>
      <c r="B7" s="138" t="s">
        <v>284</v>
      </c>
      <c r="C7" s="138">
        <v>300</v>
      </c>
      <c r="D7" s="138" t="s">
        <v>112</v>
      </c>
      <c r="E7" s="138" t="s">
        <v>112</v>
      </c>
      <c r="F7" s="138" t="s">
        <v>218</v>
      </c>
      <c r="G7" s="139">
        <v>116</v>
      </c>
      <c r="H7" s="139">
        <v>358</v>
      </c>
      <c r="I7" s="139">
        <v>8.23</v>
      </c>
      <c r="J7" s="139">
        <v>206.2</v>
      </c>
      <c r="K7" s="140">
        <v>3.08</v>
      </c>
      <c r="L7" s="141">
        <v>2.1999999999999999E-2</v>
      </c>
      <c r="M7" s="139">
        <v>1.2</v>
      </c>
      <c r="N7" s="139" t="s">
        <v>219</v>
      </c>
      <c r="O7" s="142"/>
      <c r="P7" s="142"/>
    </row>
    <row r="8" spans="1:30">
      <c r="A8" s="137">
        <v>41766.625</v>
      </c>
      <c r="B8" s="138" t="s">
        <v>308</v>
      </c>
      <c r="C8" s="138">
        <v>300</v>
      </c>
      <c r="D8" s="138" t="s">
        <v>112</v>
      </c>
      <c r="E8" s="138" t="s">
        <v>112</v>
      </c>
      <c r="F8" s="138" t="s">
        <v>218</v>
      </c>
      <c r="G8" s="139">
        <v>132</v>
      </c>
      <c r="H8" s="139">
        <v>382</v>
      </c>
      <c r="I8" s="139">
        <v>7.56</v>
      </c>
      <c r="J8" s="139">
        <v>200.8</v>
      </c>
      <c r="K8" s="140">
        <v>2.86</v>
      </c>
      <c r="L8" s="141">
        <v>2.4E-2</v>
      </c>
      <c r="M8" s="139">
        <v>1.7</v>
      </c>
      <c r="N8" s="139" t="s">
        <v>219</v>
      </c>
      <c r="O8" s="142"/>
      <c r="P8" s="142"/>
    </row>
    <row r="9" spans="1:30">
      <c r="A9" s="137">
        <v>41855.375</v>
      </c>
      <c r="B9" s="138" t="s">
        <v>319</v>
      </c>
      <c r="C9" s="138">
        <v>300</v>
      </c>
      <c r="D9" s="138" t="s">
        <v>112</v>
      </c>
      <c r="E9" s="138" t="s">
        <v>241</v>
      </c>
      <c r="F9" s="138" t="s">
        <v>218</v>
      </c>
      <c r="G9" s="139">
        <v>174</v>
      </c>
      <c r="H9" s="139">
        <v>393</v>
      </c>
      <c r="I9" s="139">
        <v>7.46</v>
      </c>
      <c r="J9" s="139">
        <v>0</v>
      </c>
      <c r="K9" s="140">
        <v>0.42</v>
      </c>
      <c r="L9" s="141">
        <v>3.2000000000000001E-2</v>
      </c>
      <c r="M9" s="139">
        <v>2.2999999999999998</v>
      </c>
      <c r="N9" s="139" t="s">
        <v>219</v>
      </c>
      <c r="O9" s="142"/>
      <c r="P9" s="142"/>
      <c r="W9" s="144">
        <v>5</v>
      </c>
      <c r="X9" s="144">
        <v>3</v>
      </c>
      <c r="Y9" s="144">
        <v>0</v>
      </c>
      <c r="Z9" s="144">
        <v>15</v>
      </c>
      <c r="AA9" s="144">
        <v>6</v>
      </c>
      <c r="AB9" s="144">
        <v>0</v>
      </c>
      <c r="AC9" s="144">
        <v>21</v>
      </c>
      <c r="AD9" s="48" t="s">
        <v>184</v>
      </c>
    </row>
    <row r="10" spans="1:30">
      <c r="A10" s="137">
        <v>41922</v>
      </c>
      <c r="B10" s="138" t="s">
        <v>320</v>
      </c>
      <c r="C10" s="138">
        <v>300</v>
      </c>
      <c r="D10" s="138" t="s">
        <v>112</v>
      </c>
      <c r="E10" s="138" t="s">
        <v>241</v>
      </c>
      <c r="F10" s="138" t="s">
        <v>218</v>
      </c>
      <c r="G10" s="139">
        <v>138</v>
      </c>
      <c r="H10" s="139">
        <v>446</v>
      </c>
      <c r="I10" s="139">
        <v>7.59</v>
      </c>
      <c r="J10" s="139">
        <v>228.9</v>
      </c>
      <c r="K10" s="140">
        <v>2.4700000000000002</v>
      </c>
      <c r="L10" s="141">
        <v>2.5999999999999999E-2</v>
      </c>
      <c r="M10" s="139">
        <v>0.3</v>
      </c>
      <c r="N10" s="139" t="s">
        <v>219</v>
      </c>
      <c r="O10" s="142"/>
      <c r="P10" s="142"/>
    </row>
    <row r="11" spans="1:30">
      <c r="A11" s="137">
        <v>42037</v>
      </c>
      <c r="B11" s="138" t="s">
        <v>338</v>
      </c>
      <c r="C11" s="138">
        <v>300</v>
      </c>
      <c r="D11" s="138" t="s">
        <v>112</v>
      </c>
      <c r="E11" s="138" t="s">
        <v>241</v>
      </c>
      <c r="F11" s="138" t="s">
        <v>218</v>
      </c>
      <c r="G11" s="139">
        <v>136</v>
      </c>
      <c r="H11" s="139">
        <v>374</v>
      </c>
      <c r="I11" s="139">
        <v>8.18</v>
      </c>
      <c r="J11" s="139">
        <v>212</v>
      </c>
      <c r="K11" s="140">
        <v>3.24</v>
      </c>
      <c r="L11" s="141">
        <v>1.6E-2</v>
      </c>
      <c r="M11" s="139">
        <v>0.5</v>
      </c>
      <c r="N11" s="139" t="s">
        <v>219</v>
      </c>
      <c r="O11" s="142"/>
      <c r="P11" s="142"/>
    </row>
    <row r="12" spans="1:30">
      <c r="A12" s="137">
        <v>42128.409722222219</v>
      </c>
      <c r="B12" s="138" t="s">
        <v>364</v>
      </c>
      <c r="C12" s="138">
        <v>300</v>
      </c>
      <c r="D12" s="138" t="s">
        <v>112</v>
      </c>
      <c r="E12" s="138" t="s">
        <v>241</v>
      </c>
      <c r="F12" s="138" t="s">
        <v>218</v>
      </c>
      <c r="G12" s="139">
        <v>148</v>
      </c>
      <c r="H12" s="139">
        <v>385</v>
      </c>
      <c r="I12" s="139">
        <v>8</v>
      </c>
      <c r="J12" s="139">
        <v>221.3</v>
      </c>
      <c r="K12" s="140">
        <v>3.55</v>
      </c>
      <c r="L12" s="141">
        <v>2.8000000000000001E-2</v>
      </c>
      <c r="M12" s="139">
        <v>2.1</v>
      </c>
      <c r="N12" s="139" t="s">
        <v>219</v>
      </c>
      <c r="O12" s="142"/>
      <c r="P12" s="142"/>
    </row>
    <row r="13" spans="1:30">
      <c r="A13" s="137">
        <v>42221.621527777781</v>
      </c>
      <c r="B13" s="138" t="s">
        <v>376</v>
      </c>
      <c r="C13" s="138">
        <v>300</v>
      </c>
      <c r="D13" s="138" t="s">
        <v>112</v>
      </c>
      <c r="E13" s="143" t="s">
        <v>241</v>
      </c>
      <c r="F13" s="138" t="s">
        <v>218</v>
      </c>
      <c r="G13" s="139">
        <v>168</v>
      </c>
      <c r="H13" s="139">
        <v>425</v>
      </c>
      <c r="I13" s="139">
        <v>7.9</v>
      </c>
      <c r="J13" s="139">
        <v>227.6</v>
      </c>
      <c r="K13" s="140">
        <v>3.88</v>
      </c>
      <c r="L13" s="141">
        <v>4.3999999999999997E-2</v>
      </c>
      <c r="M13" s="139">
        <v>374.4</v>
      </c>
      <c r="N13" s="139" t="s">
        <v>219</v>
      </c>
      <c r="O13" s="142"/>
      <c r="P13" s="142"/>
    </row>
    <row r="14" spans="1:30">
      <c r="A14" s="137">
        <v>42318.631944444445</v>
      </c>
      <c r="B14" s="138" t="s">
        <v>405</v>
      </c>
      <c r="C14" s="138">
        <v>300</v>
      </c>
      <c r="D14" s="138" t="s">
        <v>112</v>
      </c>
      <c r="E14" s="138" t="s">
        <v>406</v>
      </c>
      <c r="F14" s="138" t="s">
        <v>218</v>
      </c>
      <c r="G14" s="139">
        <v>174</v>
      </c>
      <c r="H14" s="139">
        <v>443</v>
      </c>
      <c r="I14" s="139">
        <v>7.9</v>
      </c>
      <c r="J14" s="139">
        <v>215.5</v>
      </c>
      <c r="K14" s="140">
        <v>2.6</v>
      </c>
      <c r="L14" s="141">
        <v>3.2000000000000001E-2</v>
      </c>
      <c r="M14" s="139">
        <v>1.5</v>
      </c>
      <c r="N14" s="139" t="s">
        <v>219</v>
      </c>
      <c r="O14" s="142"/>
      <c r="P14" s="142"/>
    </row>
    <row r="15" spans="1:30">
      <c r="A15" s="137">
        <v>42409</v>
      </c>
      <c r="B15" s="138" t="s">
        <v>414</v>
      </c>
      <c r="C15" s="138">
        <v>300</v>
      </c>
      <c r="D15" s="138" t="s">
        <v>112</v>
      </c>
      <c r="E15" s="138" t="s">
        <v>241</v>
      </c>
      <c r="F15" s="138" t="s">
        <v>218</v>
      </c>
      <c r="G15" s="139">
        <v>144</v>
      </c>
      <c r="H15" s="139">
        <v>384</v>
      </c>
      <c r="I15" s="139">
        <v>8.1999999999999993</v>
      </c>
      <c r="J15" s="139">
        <v>215</v>
      </c>
      <c r="K15" s="140">
        <v>3.87</v>
      </c>
      <c r="L15" s="141">
        <v>3.4000000000000002E-2</v>
      </c>
      <c r="M15" s="139">
        <v>5.5</v>
      </c>
      <c r="N15" s="139" t="s">
        <v>219</v>
      </c>
      <c r="O15" s="142"/>
      <c r="P15" s="142"/>
    </row>
    <row r="16" spans="1:30">
      <c r="A16" s="137">
        <v>42598.802083333336</v>
      </c>
      <c r="B16" s="138" t="s">
        <v>459</v>
      </c>
      <c r="C16" s="138">
        <v>300</v>
      </c>
      <c r="D16" s="138" t="s">
        <v>112</v>
      </c>
      <c r="E16" s="138" t="s">
        <v>460</v>
      </c>
      <c r="F16" s="138" t="s">
        <v>218</v>
      </c>
      <c r="G16" s="139">
        <v>164</v>
      </c>
      <c r="H16" s="139">
        <v>406</v>
      </c>
      <c r="I16" s="139">
        <v>8</v>
      </c>
      <c r="J16" s="139">
        <v>225</v>
      </c>
      <c r="K16" s="140">
        <v>2.59</v>
      </c>
      <c r="L16" s="141">
        <v>2.5999999999999999E-2</v>
      </c>
      <c r="M16" s="139">
        <v>0.7</v>
      </c>
      <c r="N16" s="139" t="s">
        <v>219</v>
      </c>
      <c r="O16" s="142"/>
      <c r="P16" s="142"/>
      <c r="W16" s="144">
        <v>7</v>
      </c>
      <c r="X16" s="144">
        <v>3</v>
      </c>
      <c r="Y16" s="144">
        <v>3</v>
      </c>
      <c r="Z16" s="144">
        <v>21</v>
      </c>
      <c r="AA16" s="144">
        <v>6</v>
      </c>
      <c r="AB16" s="144">
        <v>3</v>
      </c>
      <c r="AC16" s="144">
        <v>30</v>
      </c>
      <c r="AD16" s="48" t="s">
        <v>185</v>
      </c>
    </row>
    <row r="17" spans="1:30">
      <c r="A17" s="137">
        <v>42679.614583333336</v>
      </c>
      <c r="B17" s="138" t="s">
        <v>465</v>
      </c>
      <c r="C17" s="138">
        <v>300</v>
      </c>
      <c r="D17" s="138" t="s">
        <v>112</v>
      </c>
      <c r="E17" s="138" t="s">
        <v>466</v>
      </c>
      <c r="F17" s="138" t="s">
        <v>218</v>
      </c>
      <c r="G17" s="139">
        <v>178</v>
      </c>
      <c r="H17" s="139">
        <v>461</v>
      </c>
      <c r="I17" s="139">
        <v>7.8</v>
      </c>
      <c r="J17" s="139">
        <v>305</v>
      </c>
      <c r="K17" s="140">
        <v>1.73</v>
      </c>
      <c r="L17" s="141">
        <v>2.3E-2</v>
      </c>
      <c r="M17" s="139">
        <v>1.6</v>
      </c>
      <c r="N17" s="139" t="s">
        <v>219</v>
      </c>
      <c r="O17" s="142"/>
      <c r="P17" s="142"/>
    </row>
    <row r="18" spans="1:30">
      <c r="A18" s="137">
        <v>42767.395833333336</v>
      </c>
      <c r="B18" s="138" t="s">
        <v>489</v>
      </c>
      <c r="C18" s="138">
        <v>300</v>
      </c>
      <c r="D18" s="138" t="s">
        <v>112</v>
      </c>
      <c r="E18" s="138" t="s">
        <v>490</v>
      </c>
      <c r="F18" s="138" t="s">
        <v>218</v>
      </c>
      <c r="G18" s="139">
        <v>152</v>
      </c>
      <c r="H18" s="139">
        <v>460</v>
      </c>
      <c r="I18" s="139">
        <v>7.5</v>
      </c>
      <c r="J18" s="139">
        <v>246.7</v>
      </c>
      <c r="K18" s="140">
        <v>4.2</v>
      </c>
      <c r="L18" s="141">
        <v>2.9000000000000001E-2</v>
      </c>
      <c r="M18" s="139">
        <v>23.3</v>
      </c>
      <c r="N18" s="139" t="s">
        <v>219</v>
      </c>
      <c r="O18" s="142"/>
      <c r="P18" s="142"/>
    </row>
    <row r="19" spans="1:30">
      <c r="A19" s="137">
        <v>42864</v>
      </c>
      <c r="B19" s="138" t="s">
        <v>511</v>
      </c>
      <c r="C19" s="138">
        <v>300</v>
      </c>
      <c r="D19" s="138" t="s">
        <v>112</v>
      </c>
      <c r="E19" s="138" t="s">
        <v>260</v>
      </c>
      <c r="F19" s="138" t="s">
        <v>218</v>
      </c>
      <c r="G19" s="139">
        <v>130</v>
      </c>
      <c r="H19" s="139">
        <v>351</v>
      </c>
      <c r="I19" s="139">
        <v>7.5</v>
      </c>
      <c r="J19" s="139">
        <v>135.6</v>
      </c>
      <c r="K19" s="140">
        <v>5.08</v>
      </c>
      <c r="L19" s="141">
        <v>4.2000000000000003E-2</v>
      </c>
      <c r="M19" s="139">
        <v>0.6</v>
      </c>
      <c r="N19" s="139" t="s">
        <v>219</v>
      </c>
      <c r="O19" s="142"/>
      <c r="P19" s="142"/>
      <c r="W19" s="144">
        <v>3</v>
      </c>
      <c r="X19" s="144">
        <v>0</v>
      </c>
      <c r="Y19" s="144">
        <v>2</v>
      </c>
      <c r="Z19" s="144">
        <v>9</v>
      </c>
      <c r="AA19" s="144">
        <v>0</v>
      </c>
      <c r="AB19" s="144">
        <v>2</v>
      </c>
      <c r="AC19" s="144">
        <v>11</v>
      </c>
      <c r="AD19" s="48" t="s">
        <v>183</v>
      </c>
    </row>
    <row r="20" spans="1:30">
      <c r="A20" s="137">
        <v>42957.555555555555</v>
      </c>
      <c r="B20" s="138" t="s">
        <v>538</v>
      </c>
      <c r="C20" s="138">
        <v>300</v>
      </c>
      <c r="D20" s="138" t="s">
        <v>112</v>
      </c>
      <c r="E20" s="138" t="s">
        <v>539</v>
      </c>
      <c r="F20" s="138" t="s">
        <v>218</v>
      </c>
      <c r="G20" s="139">
        <v>162</v>
      </c>
      <c r="H20" s="139">
        <v>402</v>
      </c>
      <c r="I20" s="139">
        <v>7.9</v>
      </c>
      <c r="J20" s="139">
        <v>255.6</v>
      </c>
      <c r="K20" s="140">
        <v>3.47</v>
      </c>
      <c r="L20" s="141">
        <v>0.05</v>
      </c>
      <c r="M20" s="139">
        <v>0</v>
      </c>
      <c r="N20" s="139" t="s">
        <v>219</v>
      </c>
      <c r="O20" s="142"/>
      <c r="P20" s="142"/>
      <c r="W20" s="144">
        <v>6</v>
      </c>
      <c r="X20" s="144">
        <v>1</v>
      </c>
      <c r="Y20" s="144">
        <v>4</v>
      </c>
      <c r="Z20" s="144">
        <v>18</v>
      </c>
      <c r="AA20" s="144">
        <v>2</v>
      </c>
      <c r="AB20" s="144">
        <v>4</v>
      </c>
      <c r="AC20" s="144">
        <v>24</v>
      </c>
      <c r="AD20" s="48" t="s">
        <v>185</v>
      </c>
    </row>
    <row r="21" spans="1:30">
      <c r="A21" s="137">
        <v>43048</v>
      </c>
      <c r="B21" s="138" t="s">
        <v>560</v>
      </c>
      <c r="C21" s="138">
        <v>300</v>
      </c>
      <c r="D21" s="138" t="s">
        <v>112</v>
      </c>
      <c r="E21" s="138" t="s">
        <v>260</v>
      </c>
      <c r="F21" s="138" t="s">
        <v>218</v>
      </c>
      <c r="G21" s="139">
        <v>170</v>
      </c>
      <c r="H21" s="139">
        <v>440</v>
      </c>
      <c r="I21" s="139">
        <v>7.8</v>
      </c>
      <c r="J21" s="139">
        <v>246.7</v>
      </c>
      <c r="K21" s="140">
        <v>3.1</v>
      </c>
      <c r="L21" s="141">
        <v>2.5000000000000001E-2</v>
      </c>
      <c r="M21" s="139">
        <v>0.3</v>
      </c>
      <c r="N21" s="139" t="s">
        <v>219</v>
      </c>
      <c r="O21" s="142"/>
      <c r="P21" s="142"/>
    </row>
    <row r="22" spans="1:30">
      <c r="A22" s="137">
        <v>43139</v>
      </c>
      <c r="B22" s="138" t="s">
        <v>580</v>
      </c>
      <c r="C22" s="138">
        <v>300</v>
      </c>
      <c r="D22" s="138" t="s">
        <v>112</v>
      </c>
      <c r="E22" s="138" t="s">
        <v>581</v>
      </c>
      <c r="F22" s="138" t="s">
        <v>218</v>
      </c>
      <c r="G22" s="139">
        <v>134</v>
      </c>
      <c r="H22" s="139">
        <v>405</v>
      </c>
      <c r="I22" s="139">
        <v>7.7</v>
      </c>
      <c r="J22" s="139">
        <v>302.2</v>
      </c>
      <c r="K22" s="140">
        <v>4.2300000000000004</v>
      </c>
      <c r="L22" s="141">
        <v>1.4999999999999999E-2</v>
      </c>
      <c r="M22" s="139">
        <v>0.5</v>
      </c>
      <c r="N22" s="139" t="s">
        <v>219</v>
      </c>
      <c r="O22" s="142"/>
      <c r="P22" s="142"/>
    </row>
    <row r="23" spans="1:30">
      <c r="A23" s="137">
        <v>43228</v>
      </c>
      <c r="B23" s="138" t="s">
        <v>621</v>
      </c>
      <c r="C23" s="138">
        <v>300</v>
      </c>
      <c r="D23" s="138" t="s">
        <v>112</v>
      </c>
      <c r="E23" s="138" t="s">
        <v>241</v>
      </c>
      <c r="F23" s="138" t="s">
        <v>218</v>
      </c>
      <c r="G23" s="139">
        <v>120</v>
      </c>
      <c r="H23" s="139">
        <v>321</v>
      </c>
      <c r="I23" s="139">
        <v>7.9</v>
      </c>
      <c r="J23" s="139">
        <v>195.1</v>
      </c>
      <c r="K23" s="140">
        <v>4.13</v>
      </c>
      <c r="L23" s="141">
        <v>3.4000000000000002E-2</v>
      </c>
      <c r="M23" s="139">
        <v>1.9</v>
      </c>
      <c r="N23" s="139" t="s">
        <v>219</v>
      </c>
      <c r="O23" s="145"/>
      <c r="P23" s="145"/>
      <c r="W23" s="144">
        <v>5</v>
      </c>
      <c r="X23" s="144">
        <v>1</v>
      </c>
      <c r="Y23" s="144">
        <v>0</v>
      </c>
      <c r="Z23" s="144">
        <v>12</v>
      </c>
      <c r="AA23" s="144">
        <v>2</v>
      </c>
      <c r="AB23" s="144">
        <v>0</v>
      </c>
      <c r="AC23" s="144">
        <v>14</v>
      </c>
      <c r="AD23" s="48" t="s">
        <v>183</v>
      </c>
    </row>
    <row r="24" spans="1:30">
      <c r="A24" s="137">
        <v>43319</v>
      </c>
      <c r="B24" s="138" t="s">
        <v>657</v>
      </c>
      <c r="C24" s="138">
        <v>300</v>
      </c>
      <c r="D24" s="138" t="s">
        <v>112</v>
      </c>
      <c r="E24" s="138" t="s">
        <v>241</v>
      </c>
      <c r="F24" s="138" t="s">
        <v>218</v>
      </c>
      <c r="G24" s="139">
        <v>12</v>
      </c>
      <c r="H24" s="139">
        <v>41.9</v>
      </c>
      <c r="I24" s="139">
        <v>6.4</v>
      </c>
      <c r="J24" s="139">
        <v>396.4</v>
      </c>
      <c r="K24" s="140">
        <v>0.4</v>
      </c>
      <c r="L24" s="141">
        <v>1.7999999999999999E-2</v>
      </c>
      <c r="M24" s="139">
        <v>15.4</v>
      </c>
      <c r="N24" s="139" t="s">
        <v>219</v>
      </c>
      <c r="O24" s="145"/>
      <c r="P24" s="145"/>
    </row>
    <row r="25" spans="1:30">
      <c r="A25" s="137">
        <v>43422</v>
      </c>
      <c r="B25" s="138" t="s">
        <v>692</v>
      </c>
      <c r="C25" s="138">
        <v>300</v>
      </c>
      <c r="D25" s="138" t="s">
        <v>112</v>
      </c>
      <c r="E25" s="138" t="s">
        <v>693</v>
      </c>
      <c r="F25" s="138" t="s">
        <v>218</v>
      </c>
      <c r="G25" s="139">
        <v>160</v>
      </c>
      <c r="H25" s="139">
        <v>440</v>
      </c>
      <c r="I25" s="139">
        <v>7.5</v>
      </c>
      <c r="J25" s="139">
        <v>253.5</v>
      </c>
      <c r="K25" s="140">
        <v>3.44</v>
      </c>
      <c r="L25" s="141">
        <v>2.1000000000000001E-2</v>
      </c>
      <c r="M25" s="139">
        <v>0.8</v>
      </c>
      <c r="N25" s="139" t="s">
        <v>219</v>
      </c>
      <c r="O25" s="145"/>
      <c r="P25" s="145"/>
      <c r="V25" s="67"/>
    </row>
    <row r="26" spans="1:30">
      <c r="A26" s="137">
        <v>43501</v>
      </c>
      <c r="B26" s="138" t="s">
        <v>705</v>
      </c>
      <c r="C26" s="138">
        <v>300</v>
      </c>
      <c r="D26" s="138" t="s">
        <v>112</v>
      </c>
      <c r="E26" s="138" t="s">
        <v>241</v>
      </c>
      <c r="F26" s="138" t="s">
        <v>218</v>
      </c>
      <c r="G26" s="139">
        <v>120</v>
      </c>
      <c r="H26" s="139">
        <v>401</v>
      </c>
      <c r="I26" s="139">
        <v>7.5</v>
      </c>
      <c r="J26" s="139">
        <v>204.2</v>
      </c>
      <c r="K26" s="140">
        <v>5.89</v>
      </c>
      <c r="L26" s="141">
        <v>1.4E-2</v>
      </c>
      <c r="M26" s="139">
        <v>1.2</v>
      </c>
      <c r="N26" s="139" t="s">
        <v>219</v>
      </c>
      <c r="O26" s="145"/>
      <c r="P26" s="145"/>
      <c r="V26" s="67"/>
    </row>
    <row r="27" spans="1:30">
      <c r="A27" s="137">
        <v>43599</v>
      </c>
      <c r="B27" s="138" t="s">
        <v>725</v>
      </c>
      <c r="C27" s="138">
        <v>300</v>
      </c>
      <c r="D27" s="138" t="s">
        <v>112</v>
      </c>
      <c r="E27" s="138" t="s">
        <v>693</v>
      </c>
      <c r="F27" s="138" t="s">
        <v>218</v>
      </c>
      <c r="G27" s="139">
        <v>122</v>
      </c>
      <c r="H27" s="139">
        <v>362</v>
      </c>
      <c r="I27" s="139">
        <v>7.4</v>
      </c>
      <c r="J27" s="139">
        <v>200.7</v>
      </c>
      <c r="K27" s="140">
        <v>4.5599999999999996</v>
      </c>
      <c r="L27" s="141">
        <v>0.02</v>
      </c>
      <c r="M27" s="139">
        <v>1.6</v>
      </c>
      <c r="N27" s="139" t="s">
        <v>219</v>
      </c>
      <c r="W27" s="144">
        <v>5</v>
      </c>
      <c r="X27" s="144">
        <v>2</v>
      </c>
      <c r="Y27" s="144">
        <v>1</v>
      </c>
      <c r="Z27" s="144">
        <v>15</v>
      </c>
      <c r="AA27" s="144">
        <v>4</v>
      </c>
      <c r="AB27" s="144">
        <v>1</v>
      </c>
      <c r="AC27" s="144">
        <v>20</v>
      </c>
      <c r="AD27" s="48" t="s">
        <v>184</v>
      </c>
    </row>
    <row r="28" spans="1:30">
      <c r="A28" s="137">
        <v>43773</v>
      </c>
      <c r="B28" s="138" t="s">
        <v>773</v>
      </c>
      <c r="C28" s="138">
        <v>300</v>
      </c>
      <c r="D28" s="138" t="s">
        <v>112</v>
      </c>
      <c r="E28" s="138" t="s">
        <v>774</v>
      </c>
      <c r="F28" s="138" t="s">
        <v>218</v>
      </c>
      <c r="G28" s="139">
        <v>126</v>
      </c>
      <c r="H28" s="139">
        <v>355</v>
      </c>
      <c r="I28" s="139">
        <v>7.3</v>
      </c>
      <c r="J28" s="139">
        <v>201.1</v>
      </c>
      <c r="K28" s="140">
        <v>5.99</v>
      </c>
      <c r="L28" s="141">
        <v>3.5000000000000003E-2</v>
      </c>
      <c r="M28" s="139">
        <v>0.6</v>
      </c>
      <c r="N28" s="139" t="s">
        <v>219</v>
      </c>
      <c r="W28" s="48">
        <v>4</v>
      </c>
      <c r="X28" s="48">
        <v>0</v>
      </c>
      <c r="Y28" s="48">
        <v>2</v>
      </c>
      <c r="Z28" s="48">
        <v>12</v>
      </c>
      <c r="AA28" s="48">
        <v>0</v>
      </c>
      <c r="AB28" s="48">
        <v>2</v>
      </c>
      <c r="AC28" s="48">
        <v>14</v>
      </c>
      <c r="AD28" s="48" t="s">
        <v>183</v>
      </c>
    </row>
    <row r="29" spans="1:30">
      <c r="A29" s="137">
        <v>43864</v>
      </c>
      <c r="B29" s="138" t="s">
        <v>797</v>
      </c>
      <c r="C29" s="138">
        <v>300</v>
      </c>
      <c r="D29" s="138" t="s">
        <v>112</v>
      </c>
      <c r="E29" s="138" t="s">
        <v>460</v>
      </c>
      <c r="F29" s="138" t="s">
        <v>218</v>
      </c>
      <c r="G29" s="139">
        <v>116</v>
      </c>
      <c r="H29" s="139">
        <v>333</v>
      </c>
      <c r="I29" s="139">
        <v>7.4</v>
      </c>
      <c r="J29" s="139">
        <v>178.9</v>
      </c>
      <c r="K29" s="140">
        <v>4.29</v>
      </c>
      <c r="L29" s="141">
        <v>2.5999999999999999E-2</v>
      </c>
      <c r="M29" s="139">
        <v>1.8</v>
      </c>
      <c r="N29" s="139" t="s">
        <v>219</v>
      </c>
    </row>
    <row r="30" spans="1:30">
      <c r="A30" s="137">
        <v>44144</v>
      </c>
      <c r="B30" s="138" t="s">
        <v>826</v>
      </c>
      <c r="C30" s="138">
        <v>300</v>
      </c>
      <c r="D30" s="138" t="s">
        <v>112</v>
      </c>
      <c r="E30" s="138" t="s">
        <v>460</v>
      </c>
      <c r="F30" s="138" t="s">
        <v>218</v>
      </c>
      <c r="G30" s="139">
        <v>148</v>
      </c>
      <c r="H30" s="139">
        <v>433</v>
      </c>
      <c r="I30" s="139">
        <v>7.6</v>
      </c>
      <c r="J30" s="139">
        <v>244.8</v>
      </c>
      <c r="K30" s="140">
        <v>7.04</v>
      </c>
      <c r="L30" s="141">
        <v>3.9E-2</v>
      </c>
      <c r="M30" s="139">
        <v>4</v>
      </c>
      <c r="N30" s="139">
        <v>0.8</v>
      </c>
      <c r="Q30" s="50"/>
      <c r="T30" s="67"/>
      <c r="U30" s="67"/>
    </row>
    <row r="31" spans="1:30">
      <c r="A31" s="137">
        <v>44249</v>
      </c>
      <c r="B31" s="138" t="s">
        <v>850</v>
      </c>
      <c r="C31" s="138">
        <v>300</v>
      </c>
      <c r="D31" s="138" t="s">
        <v>112</v>
      </c>
      <c r="E31" s="138" t="s">
        <v>851</v>
      </c>
      <c r="F31" s="138" t="s">
        <v>218</v>
      </c>
      <c r="G31" s="138">
        <v>128</v>
      </c>
      <c r="H31" s="138">
        <v>387</v>
      </c>
      <c r="I31" s="138">
        <v>8</v>
      </c>
      <c r="J31" s="138">
        <v>230.9</v>
      </c>
      <c r="K31" s="138">
        <v>4.21</v>
      </c>
      <c r="L31" s="138">
        <v>4.4999999999999998E-2</v>
      </c>
      <c r="M31" s="138">
        <v>3.7</v>
      </c>
      <c r="N31" s="138">
        <v>5.2</v>
      </c>
    </row>
    <row r="32" spans="1:30">
      <c r="A32" s="137">
        <v>44319</v>
      </c>
      <c r="B32" s="138" t="s">
        <v>870</v>
      </c>
      <c r="C32" s="138">
        <v>300</v>
      </c>
      <c r="D32" s="138" t="s">
        <v>112</v>
      </c>
      <c r="E32" s="138" t="s">
        <v>260</v>
      </c>
      <c r="F32" s="138" t="s">
        <v>218</v>
      </c>
      <c r="G32" s="138">
        <v>112</v>
      </c>
      <c r="H32" s="138">
        <v>306</v>
      </c>
      <c r="I32" s="138">
        <v>7.6</v>
      </c>
      <c r="J32" s="138">
        <v>169.8</v>
      </c>
      <c r="K32" s="138">
        <v>3.67</v>
      </c>
      <c r="L32" s="138">
        <v>0.04</v>
      </c>
      <c r="M32" s="138">
        <v>10.6</v>
      </c>
      <c r="N32" s="138">
        <v>4.5999999999999996</v>
      </c>
    </row>
    <row r="33" spans="1:36" s="31" customFormat="1">
      <c r="A33" s="137">
        <v>44416</v>
      </c>
      <c r="B33" s="138" t="s">
        <v>884</v>
      </c>
      <c r="C33" s="138">
        <v>300</v>
      </c>
      <c r="D33" s="138" t="str">
        <f>VLOOKUP(C33,site.locations!$A$2:$I$27,2)</f>
        <v>Brush Creek</v>
      </c>
      <c r="E33" s="138" t="s">
        <v>260</v>
      </c>
      <c r="F33" s="138" t="s">
        <v>218</v>
      </c>
      <c r="G33" s="138">
        <v>160</v>
      </c>
      <c r="H33" s="138">
        <v>409</v>
      </c>
      <c r="I33" s="138">
        <v>7.6</v>
      </c>
      <c r="J33" s="138">
        <v>218.7</v>
      </c>
      <c r="K33" s="138">
        <v>3.38</v>
      </c>
      <c r="L33" s="138">
        <v>1.6E-2</v>
      </c>
      <c r="M33" s="138">
        <v>0.6</v>
      </c>
      <c r="N33" s="138">
        <v>0.9</v>
      </c>
      <c r="O33" s="48"/>
      <c r="P33" s="48"/>
      <c r="Q33" s="50">
        <v>0.39583333333333331</v>
      </c>
      <c r="R33" s="48">
        <f>CONVERT(T33,"C","F")</f>
        <v>75.2</v>
      </c>
      <c r="S33" s="48">
        <f>CONVERT(U33,"C","F")</f>
        <v>80.599999999999994</v>
      </c>
      <c r="T33" s="67">
        <v>24</v>
      </c>
      <c r="U33" s="67">
        <v>27</v>
      </c>
      <c r="V33" s="48"/>
      <c r="W33" s="48">
        <v>4</v>
      </c>
      <c r="X33" s="48">
        <v>1</v>
      </c>
      <c r="Y33" s="48">
        <v>2</v>
      </c>
      <c r="Z33" s="48">
        <v>12</v>
      </c>
      <c r="AA33" s="48">
        <v>2</v>
      </c>
      <c r="AB33" s="48">
        <v>2</v>
      </c>
      <c r="AC33" s="48">
        <v>16</v>
      </c>
      <c r="AD33" s="48" t="s">
        <v>183</v>
      </c>
      <c r="AE33" s="40"/>
      <c r="AF33" s="40"/>
      <c r="AG33" s="40"/>
      <c r="AH33" s="40"/>
      <c r="AI33" s="40"/>
      <c r="AJ33" s="40"/>
    </row>
    <row r="34" spans="1:36">
      <c r="A34" s="137">
        <v>44514</v>
      </c>
      <c r="B34" s="138" t="s">
        <v>920</v>
      </c>
      <c r="C34" s="138">
        <v>300</v>
      </c>
      <c r="D34" s="138" t="s">
        <v>112</v>
      </c>
      <c r="E34" s="138" t="s">
        <v>921</v>
      </c>
      <c r="F34" s="138" t="s">
        <v>218</v>
      </c>
      <c r="G34" s="138">
        <v>154</v>
      </c>
      <c r="H34" s="138">
        <v>431</v>
      </c>
      <c r="I34" s="138">
        <v>7.6</v>
      </c>
      <c r="J34" s="138">
        <v>236.9</v>
      </c>
      <c r="K34" s="138">
        <v>3.05</v>
      </c>
      <c r="L34" s="141">
        <v>2.5999999999999999E-2</v>
      </c>
      <c r="M34" s="138">
        <v>1.3</v>
      </c>
      <c r="N34" s="138">
        <v>0.5</v>
      </c>
      <c r="Q34" s="50">
        <v>0.39583333333333331</v>
      </c>
      <c r="R34" s="48">
        <f>CONVERT(T34,"C","F")</f>
        <v>51.8</v>
      </c>
      <c r="S34" s="48">
        <f>CONVERT(U34,"C","F")</f>
        <v>53.6</v>
      </c>
      <c r="T34" s="48">
        <v>11</v>
      </c>
      <c r="U34" s="48">
        <v>12</v>
      </c>
      <c r="AF34" s="40"/>
    </row>
    <row r="35" spans="1:36" s="31" customFormat="1">
      <c r="A35" s="61">
        <v>44605</v>
      </c>
      <c r="B35" s="41" t="s">
        <v>944</v>
      </c>
      <c r="C35" s="48">
        <v>300</v>
      </c>
      <c r="D35" s="48" t="s">
        <v>112</v>
      </c>
      <c r="E35" s="41" t="s">
        <v>945</v>
      </c>
      <c r="F35" s="41" t="s">
        <v>218</v>
      </c>
      <c r="G35" s="41">
        <v>112</v>
      </c>
      <c r="H35" s="42">
        <v>347</v>
      </c>
      <c r="I35" s="42">
        <v>7.5</v>
      </c>
      <c r="J35" s="42">
        <v>194.4</v>
      </c>
      <c r="K35" s="43">
        <v>2.83</v>
      </c>
      <c r="L35" s="44">
        <v>7.0000000000000001E-3</v>
      </c>
      <c r="M35" s="45">
        <v>0.6</v>
      </c>
      <c r="N35" s="42">
        <v>1.8</v>
      </c>
      <c r="O35" s="47">
        <v>12.74</v>
      </c>
      <c r="P35" s="47">
        <v>104.8</v>
      </c>
      <c r="Q35" s="50">
        <v>0.55208333333333337</v>
      </c>
      <c r="R35" s="48">
        <v>42</v>
      </c>
      <c r="S35" s="48">
        <v>54</v>
      </c>
      <c r="T35" s="67">
        <f t="shared" ref="T35:U35" si="0">CONVERT(R35,"F","C")</f>
        <v>5.5555555555555554</v>
      </c>
      <c r="U35" s="67">
        <f t="shared" si="0"/>
        <v>12.222222222222221</v>
      </c>
      <c r="V35" s="48">
        <v>6.8</v>
      </c>
      <c r="W35" s="48"/>
      <c r="X35" s="48"/>
      <c r="Y35" s="48"/>
      <c r="Z35" s="48"/>
      <c r="AA35" s="48"/>
      <c r="AB35" s="48"/>
      <c r="AC35" s="48"/>
      <c r="AD35" s="48"/>
      <c r="AE35" s="40"/>
      <c r="AF35" s="40"/>
      <c r="AG35" s="40"/>
      <c r="AH35" s="40"/>
      <c r="AI35" s="40"/>
      <c r="AJ35" s="40"/>
    </row>
    <row r="36" spans="1:36" s="31" customFormat="1">
      <c r="A36" s="61">
        <v>44695</v>
      </c>
      <c r="B36" s="41" t="s">
        <v>960</v>
      </c>
      <c r="C36" s="48">
        <v>300</v>
      </c>
      <c r="D36" s="48" t="s">
        <v>112</v>
      </c>
      <c r="E36" s="41" t="s">
        <v>112</v>
      </c>
      <c r="F36" s="41" t="s">
        <v>218</v>
      </c>
      <c r="G36" s="42">
        <v>130</v>
      </c>
      <c r="H36" s="42">
        <v>349</v>
      </c>
      <c r="I36" s="41">
        <v>7.2</v>
      </c>
      <c r="J36" s="42">
        <v>213.9</v>
      </c>
      <c r="K36" s="41">
        <v>4.74</v>
      </c>
      <c r="L36" s="41">
        <v>3.5000000000000003E-2</v>
      </c>
      <c r="M36" s="42">
        <v>1</v>
      </c>
      <c r="N36" s="42">
        <v>1.2</v>
      </c>
      <c r="O36" s="47">
        <v>10.86</v>
      </c>
      <c r="P36" s="47">
        <v>123</v>
      </c>
      <c r="Q36" s="50">
        <v>0.63541666666666663</v>
      </c>
      <c r="R36" s="48">
        <f>CONVERT(T36,"C","F")</f>
        <v>71.599999999999994</v>
      </c>
      <c r="S36" s="48">
        <f>CONVERT(U36,"C","F")</f>
        <v>93.2</v>
      </c>
      <c r="T36" s="67">
        <v>22</v>
      </c>
      <c r="U36" s="67">
        <v>34</v>
      </c>
      <c r="V36" s="48">
        <v>21.8</v>
      </c>
      <c r="W36" s="48">
        <v>3</v>
      </c>
      <c r="X36" s="48">
        <v>0</v>
      </c>
      <c r="Y36" s="48">
        <v>0</v>
      </c>
      <c r="Z36" s="48">
        <f>W36*index!$B$2</f>
        <v>9</v>
      </c>
      <c r="AA36" s="48">
        <f>X36*index!$B$3</f>
        <v>0</v>
      </c>
      <c r="AB36" s="48">
        <f>Y36*index!$B$4</f>
        <v>0</v>
      </c>
      <c r="AC36" s="48">
        <f t="shared" ref="AC36" si="1">SUM(Z36:AB36)</f>
        <v>9</v>
      </c>
      <c r="AD36" s="48" t="str">
        <f>VLOOKUP(AC36,index!$A$6:$B$55,2,FALSE)</f>
        <v>Poor</v>
      </c>
      <c r="AE36" s="40"/>
      <c r="AF36" s="40"/>
      <c r="AG36" s="40"/>
      <c r="AH36" s="40"/>
      <c r="AI36" s="40"/>
      <c r="AJ36" s="40"/>
    </row>
    <row r="37" spans="1:36" s="98" customFormat="1" ht="15.6">
      <c r="A37" s="223">
        <v>44780</v>
      </c>
      <c r="B37" s="209" t="s">
        <v>983</v>
      </c>
      <c r="C37" s="229">
        <v>300</v>
      </c>
      <c r="D37" s="229" t="s">
        <v>112</v>
      </c>
      <c r="E37" s="209" t="s">
        <v>984</v>
      </c>
      <c r="F37" s="209" t="s">
        <v>218</v>
      </c>
      <c r="G37" s="224">
        <v>154</v>
      </c>
      <c r="H37" s="197">
        <v>429</v>
      </c>
      <c r="I37" s="197">
        <v>7</v>
      </c>
      <c r="J37" s="197">
        <v>237</v>
      </c>
      <c r="K37" s="225">
        <v>3.21</v>
      </c>
      <c r="L37" s="196">
        <v>4.0000000000000001E-3</v>
      </c>
      <c r="M37" s="197">
        <v>0.5</v>
      </c>
      <c r="N37" s="197">
        <v>0.5</v>
      </c>
      <c r="O37" s="208"/>
      <c r="P37" s="142"/>
      <c r="Q37" s="50"/>
      <c r="R37" s="48"/>
      <c r="S37" s="48"/>
      <c r="T37" s="48"/>
      <c r="U37" s="48"/>
      <c r="V37" s="48"/>
      <c r="W37" s="48"/>
      <c r="X37" s="48"/>
      <c r="Y37" s="48"/>
      <c r="Z37" s="48"/>
      <c r="AA37" s="48"/>
      <c r="AB37" s="48"/>
      <c r="AC37" s="48"/>
      <c r="AD37" s="48"/>
    </row>
    <row r="38" spans="1:36" s="98" customFormat="1" ht="15.6">
      <c r="A38" s="223">
        <v>44878</v>
      </c>
      <c r="B38" s="209" t="s">
        <v>1020</v>
      </c>
      <c r="C38" s="229">
        <v>300</v>
      </c>
      <c r="D38" s="229" t="s">
        <v>112</v>
      </c>
      <c r="E38" s="209" t="s">
        <v>260</v>
      </c>
      <c r="F38" s="209" t="s">
        <v>218</v>
      </c>
      <c r="G38" s="209">
        <v>152</v>
      </c>
      <c r="H38" s="209">
        <v>420</v>
      </c>
      <c r="I38" s="209">
        <v>7.6</v>
      </c>
      <c r="J38" s="209">
        <v>262.5</v>
      </c>
      <c r="K38" s="209">
        <v>3.68</v>
      </c>
      <c r="L38" s="209">
        <v>1.2999999999999999E-2</v>
      </c>
      <c r="M38" s="209">
        <v>0</v>
      </c>
      <c r="N38" s="209">
        <v>0.5</v>
      </c>
      <c r="O38" s="208"/>
      <c r="P38" s="142"/>
      <c r="Q38" s="50"/>
      <c r="R38" s="48"/>
      <c r="S38" s="48"/>
      <c r="T38" s="48"/>
      <c r="U38" s="48"/>
      <c r="V38" s="48"/>
      <c r="W38" s="48"/>
      <c r="X38" s="48"/>
      <c r="Y38" s="48"/>
      <c r="Z38" s="48"/>
      <c r="AA38" s="48"/>
      <c r="AB38" s="48"/>
      <c r="AC38" s="48"/>
      <c r="AD38" s="48"/>
    </row>
    <row r="39" spans="1:36" s="98" customFormat="1" ht="15.6">
      <c r="A39" s="223">
        <v>44976</v>
      </c>
      <c r="B39" s="209" t="s">
        <v>1038</v>
      </c>
      <c r="C39" s="229">
        <v>300</v>
      </c>
      <c r="D39" s="229" t="str">
        <f>VLOOKUP(C39,site.locations!$A$3:$B$27,2,FALSE)</f>
        <v>Brush Creek</v>
      </c>
      <c r="E39" s="209" t="s">
        <v>945</v>
      </c>
      <c r="F39" s="209" t="s">
        <v>218</v>
      </c>
      <c r="G39" s="197">
        <v>106</v>
      </c>
      <c r="H39" s="197">
        <v>305</v>
      </c>
      <c r="I39" s="197">
        <v>7.3</v>
      </c>
      <c r="J39" s="197">
        <v>192.2</v>
      </c>
      <c r="K39" s="225">
        <v>4.7</v>
      </c>
      <c r="L39" s="209">
        <v>3.5000000000000003E-2</v>
      </c>
      <c r="M39" s="197">
        <v>1.8</v>
      </c>
      <c r="N39" s="197">
        <v>2.5</v>
      </c>
      <c r="O39" s="208"/>
      <c r="P39" s="142"/>
      <c r="Q39" s="50"/>
      <c r="R39" s="48"/>
      <c r="S39" s="48"/>
      <c r="T39" s="48"/>
      <c r="U39" s="48"/>
      <c r="V39" s="48"/>
      <c r="W39" s="48"/>
      <c r="X39" s="48"/>
      <c r="Y39" s="48"/>
      <c r="Z39" s="48"/>
      <c r="AA39" s="48"/>
      <c r="AB39" s="48"/>
      <c r="AC39" s="48"/>
      <c r="AD39" s="48"/>
    </row>
    <row r="40" spans="1:36" s="98" customFormat="1" ht="15.6">
      <c r="A40" s="231">
        <v>45054</v>
      </c>
      <c r="B40" s="229" t="s">
        <v>1051</v>
      </c>
      <c r="C40" s="229">
        <v>300</v>
      </c>
      <c r="D40" s="229" t="str">
        <f>VLOOKUP(C40,site.locations!$A$3:$B$27,2,FALSE)</f>
        <v>Brush Creek</v>
      </c>
      <c r="E40" s="229" t="s">
        <v>1052</v>
      </c>
      <c r="F40" s="229" t="s">
        <v>218</v>
      </c>
      <c r="G40" s="211">
        <v>142</v>
      </c>
      <c r="H40" s="211">
        <v>369</v>
      </c>
      <c r="I40" s="211">
        <v>7.5</v>
      </c>
      <c r="J40" s="211">
        <v>225.6</v>
      </c>
      <c r="K40" s="232">
        <v>2.84</v>
      </c>
      <c r="L40" s="210">
        <v>3.2000000000000001E-2</v>
      </c>
      <c r="M40" s="211">
        <v>0.7</v>
      </c>
      <c r="N40" s="211">
        <v>0.7</v>
      </c>
      <c r="O40" s="208"/>
      <c r="P40" s="142"/>
      <c r="Q40" s="50"/>
      <c r="R40" s="48"/>
      <c r="S40" s="48"/>
      <c r="T40" s="48"/>
      <c r="U40" s="48"/>
      <c r="V40" s="48"/>
      <c r="W40" s="48"/>
      <c r="X40" s="48"/>
      <c r="Y40" s="48"/>
      <c r="Z40" s="48"/>
      <c r="AA40" s="48"/>
      <c r="AB40" s="48"/>
      <c r="AC40" s="48"/>
      <c r="AD40" s="48"/>
    </row>
    <row r="41" spans="1:36" s="98" customFormat="1" ht="15.6">
      <c r="A41" s="231">
        <v>45155.388888888898</v>
      </c>
      <c r="B41" s="229" t="s">
        <v>1085</v>
      </c>
      <c r="C41" s="229">
        <v>300</v>
      </c>
      <c r="D41" s="229" t="str">
        <f>VLOOKUP(C41,site.locations!$A$3:$B$27,2,FALSE)</f>
        <v>Brush Creek</v>
      </c>
      <c r="E41" s="229" t="s">
        <v>260</v>
      </c>
      <c r="F41" s="229" t="s">
        <v>218</v>
      </c>
      <c r="G41" s="211">
        <v>144</v>
      </c>
      <c r="H41" s="211">
        <v>362</v>
      </c>
      <c r="I41" s="211">
        <v>7.4</v>
      </c>
      <c r="J41" s="211">
        <v>225.4</v>
      </c>
      <c r="K41" s="232">
        <v>3.0310000000000001</v>
      </c>
      <c r="L41" s="210">
        <v>5.2999999999999999E-2</v>
      </c>
      <c r="M41" s="211">
        <v>0</v>
      </c>
      <c r="N41" s="211">
        <v>1.2</v>
      </c>
      <c r="O41" s="208"/>
      <c r="P41" s="142"/>
      <c r="Q41" s="50"/>
      <c r="R41" s="48"/>
      <c r="S41" s="48"/>
      <c r="T41" s="48"/>
      <c r="U41" s="48"/>
      <c r="V41" s="48"/>
      <c r="W41" s="48"/>
      <c r="X41" s="48"/>
      <c r="Y41" s="48"/>
      <c r="Z41" s="48"/>
      <c r="AA41" s="48"/>
      <c r="AB41" s="48"/>
      <c r="AC41" s="48"/>
      <c r="AD41" s="48"/>
    </row>
    <row r="42" spans="1:36" s="98" customFormat="1" ht="15.6">
      <c r="A42" s="223">
        <v>45236</v>
      </c>
      <c r="B42" s="209" t="s">
        <v>1096</v>
      </c>
      <c r="C42" s="224">
        <v>300</v>
      </c>
      <c r="D42" s="209" t="s">
        <v>112</v>
      </c>
      <c r="E42" s="209" t="s">
        <v>466</v>
      </c>
      <c r="F42" s="209" t="s">
        <v>218</v>
      </c>
      <c r="G42" s="209">
        <v>168</v>
      </c>
      <c r="H42" s="197">
        <v>440</v>
      </c>
      <c r="I42" s="197">
        <v>7.1</v>
      </c>
      <c r="J42" s="197">
        <v>269.89999999999998</v>
      </c>
      <c r="K42" s="225">
        <v>3.09</v>
      </c>
      <c r="L42" s="196">
        <v>5.1999999999999998E-2</v>
      </c>
      <c r="M42" s="197">
        <v>16</v>
      </c>
      <c r="N42" s="197">
        <v>30.4</v>
      </c>
      <c r="O42" s="208"/>
      <c r="P42" s="142"/>
      <c r="Q42" s="50"/>
      <c r="R42" s="48"/>
      <c r="S42" s="48"/>
      <c r="T42" s="48"/>
      <c r="U42" s="48"/>
      <c r="V42" s="48"/>
      <c r="W42" s="48"/>
      <c r="X42" s="48"/>
      <c r="Y42" s="48"/>
      <c r="Z42" s="48"/>
      <c r="AA42" s="48"/>
      <c r="AB42" s="48"/>
      <c r="AC42" s="48"/>
      <c r="AD42" s="48"/>
    </row>
    <row r="43" spans="1:36">
      <c r="A43" s="226">
        <v>45330.534722222197</v>
      </c>
      <c r="B43" s="41" t="s">
        <v>1132</v>
      </c>
      <c r="C43" s="41">
        <v>300</v>
      </c>
      <c r="D43" s="41" t="s">
        <v>112</v>
      </c>
      <c r="E43" s="41" t="s">
        <v>466</v>
      </c>
      <c r="F43" s="41" t="s">
        <v>218</v>
      </c>
      <c r="G43" s="42">
        <v>120</v>
      </c>
      <c r="H43" s="42">
        <v>337</v>
      </c>
      <c r="I43" s="42">
        <v>8</v>
      </c>
      <c r="J43" s="42">
        <v>198.1</v>
      </c>
      <c r="K43" s="43">
        <v>4.1040000000000001</v>
      </c>
      <c r="L43" s="44">
        <v>0.04</v>
      </c>
      <c r="M43" s="42">
        <v>0</v>
      </c>
      <c r="N43" s="42">
        <v>2</v>
      </c>
      <c r="O43" s="212">
        <v>12.96</v>
      </c>
      <c r="P43" s="67">
        <v>122.7</v>
      </c>
      <c r="Q43" s="50">
        <v>0.53472222222222221</v>
      </c>
      <c r="T43" s="48">
        <v>16</v>
      </c>
      <c r="U43" s="48">
        <v>20</v>
      </c>
      <c r="V43" s="48">
        <v>12.6</v>
      </c>
      <c r="AE43" s="128"/>
      <c r="AF43" s="128"/>
    </row>
    <row r="44" spans="1:36">
      <c r="A44" s="61">
        <v>45427</v>
      </c>
      <c r="B44" s="41" t="s">
        <v>1147</v>
      </c>
      <c r="C44" s="41">
        <v>300</v>
      </c>
      <c r="D44" s="41"/>
      <c r="E44" s="41"/>
      <c r="F44" s="41" t="s">
        <v>218</v>
      </c>
      <c r="G44" s="41">
        <v>140</v>
      </c>
      <c r="H44" s="41">
        <v>438</v>
      </c>
      <c r="I44" s="41">
        <v>7.5</v>
      </c>
      <c r="J44" s="41">
        <v>224.2</v>
      </c>
      <c r="K44" s="41">
        <v>5.12</v>
      </c>
      <c r="L44" s="41">
        <v>6.2E-2</v>
      </c>
      <c r="M44" s="41">
        <v>0.8</v>
      </c>
      <c r="N44" s="41">
        <v>1.6</v>
      </c>
      <c r="O44" s="212">
        <v>9.84</v>
      </c>
      <c r="P44" s="67">
        <v>98.3</v>
      </c>
      <c r="Q44" s="50">
        <v>0.375</v>
      </c>
      <c r="U44" s="48">
        <v>18</v>
      </c>
      <c r="V44" s="48">
        <v>15.8</v>
      </c>
      <c r="W44" s="48">
        <v>3</v>
      </c>
      <c r="X44" s="48">
        <v>2</v>
      </c>
      <c r="Y44" s="48">
        <v>1</v>
      </c>
      <c r="Z44" s="48">
        <v>9</v>
      </c>
      <c r="AA44" s="48">
        <v>4</v>
      </c>
      <c r="AB44" s="48">
        <v>1</v>
      </c>
      <c r="AC44" s="48">
        <v>14</v>
      </c>
      <c r="AD44" s="48" t="s">
        <v>183</v>
      </c>
      <c r="AE44" s="129"/>
      <c r="AF44" s="129"/>
    </row>
    <row r="45" spans="1:36" ht="28.9">
      <c r="A45" s="61">
        <v>45510</v>
      </c>
      <c r="B45" s="41" t="s">
        <v>1174</v>
      </c>
      <c r="C45" s="41">
        <v>300</v>
      </c>
      <c r="D45" s="41" t="s">
        <v>945</v>
      </c>
      <c r="E45" s="41" t="s">
        <v>945</v>
      </c>
      <c r="F45" s="41" t="s">
        <v>218</v>
      </c>
      <c r="G45" s="41">
        <v>168</v>
      </c>
      <c r="H45" s="41">
        <v>427</v>
      </c>
      <c r="I45" s="41">
        <v>7.2</v>
      </c>
      <c r="J45" s="41">
        <v>232.8</v>
      </c>
      <c r="K45" s="41">
        <v>1.19</v>
      </c>
      <c r="L45" s="41">
        <v>2.1999999999999999E-2</v>
      </c>
      <c r="M45" s="41">
        <v>0.2</v>
      </c>
      <c r="N45" s="41">
        <v>0.5</v>
      </c>
      <c r="O45" s="74">
        <v>5.23</v>
      </c>
      <c r="P45" s="67">
        <v>62.2</v>
      </c>
      <c r="Q45" s="213">
        <v>0.375</v>
      </c>
      <c r="R45" s="67"/>
      <c r="S45" s="67"/>
      <c r="T45" s="67">
        <v>24</v>
      </c>
      <c r="U45" s="67">
        <v>23</v>
      </c>
      <c r="V45" s="67">
        <v>23.6</v>
      </c>
      <c r="W45" s="48">
        <v>5</v>
      </c>
      <c r="X45" s="67">
        <v>0</v>
      </c>
      <c r="Y45" s="67">
        <v>1</v>
      </c>
      <c r="Z45" s="67">
        <v>15</v>
      </c>
      <c r="AA45" s="67">
        <v>0</v>
      </c>
      <c r="AB45" s="67">
        <v>1</v>
      </c>
      <c r="AC45" s="67">
        <v>16</v>
      </c>
      <c r="AD45" s="48" t="s">
        <v>183</v>
      </c>
      <c r="AE45" s="130"/>
      <c r="AF45" s="130"/>
    </row>
    <row r="46" spans="1:36" ht="15.6">
      <c r="A46" s="233">
        <v>45621.529166666667</v>
      </c>
      <c r="B46" s="48" t="s">
        <v>1208</v>
      </c>
      <c r="C46" s="48">
        <v>300</v>
      </c>
      <c r="D46" s="48" t="s">
        <v>260</v>
      </c>
      <c r="E46" s="48" t="s">
        <v>260</v>
      </c>
      <c r="F46" s="48" t="s">
        <v>218</v>
      </c>
      <c r="G46" s="67">
        <v>144</v>
      </c>
      <c r="H46" s="67">
        <v>516</v>
      </c>
      <c r="I46" s="67">
        <v>7.8</v>
      </c>
      <c r="J46" s="67">
        <v>247.1</v>
      </c>
      <c r="K46" s="212">
        <v>5.94</v>
      </c>
      <c r="L46" s="214">
        <v>3.3000000000000002E-2</v>
      </c>
      <c r="M46" s="67">
        <v>0</v>
      </c>
      <c r="N46" s="67">
        <v>0.7</v>
      </c>
      <c r="O46" s="212">
        <v>9.85</v>
      </c>
      <c r="P46" s="67">
        <v>94.6</v>
      </c>
      <c r="Q46" s="50">
        <v>0.45833333333333331</v>
      </c>
      <c r="R46" s="48" t="s">
        <v>1195</v>
      </c>
      <c r="S46" s="48" t="s">
        <v>1195</v>
      </c>
      <c r="T46" s="48">
        <v>13.5</v>
      </c>
      <c r="U46" s="48">
        <v>10</v>
      </c>
      <c r="V46" s="48">
        <v>13.4</v>
      </c>
      <c r="W46" s="48" t="s">
        <v>1192</v>
      </c>
      <c r="X46" s="48" t="s">
        <v>1192</v>
      </c>
      <c r="Y46" s="48" t="s">
        <v>1192</v>
      </c>
      <c r="Z46" s="48" t="s">
        <v>1192</v>
      </c>
      <c r="AA46" s="48" t="s">
        <v>1192</v>
      </c>
      <c r="AB46" s="48" t="s">
        <v>1192</v>
      </c>
      <c r="AC46" s="48" t="s">
        <v>1192</v>
      </c>
      <c r="AD46" s="48" t="s">
        <v>1192</v>
      </c>
      <c r="AE46" s="131"/>
      <c r="AF46" s="131"/>
    </row>
    <row r="47" spans="1:36">
      <c r="A47" s="226">
        <v>45694</v>
      </c>
      <c r="B47" s="41" t="s">
        <v>1223</v>
      </c>
      <c r="C47" s="48">
        <v>300</v>
      </c>
      <c r="D47" s="41" t="s">
        <v>1224</v>
      </c>
      <c r="E47" s="41" t="s">
        <v>1224</v>
      </c>
      <c r="F47" s="41" t="s">
        <v>218</v>
      </c>
      <c r="G47" s="42">
        <v>112</v>
      </c>
      <c r="H47" s="42">
        <v>362</v>
      </c>
      <c r="I47" s="42">
        <v>7.2</v>
      </c>
      <c r="J47" s="42">
        <v>201.4</v>
      </c>
      <c r="K47" s="43">
        <v>4.819</v>
      </c>
      <c r="L47" s="44">
        <v>3.3000000000000002E-2</v>
      </c>
      <c r="M47" s="42">
        <v>0</v>
      </c>
      <c r="N47" s="42">
        <v>3.3</v>
      </c>
      <c r="O47" s="48">
        <v>11.69</v>
      </c>
      <c r="P47" s="48">
        <v>108.2</v>
      </c>
      <c r="Q47" s="213">
        <v>0.41666666666666669</v>
      </c>
      <c r="R47" s="48">
        <v>53.6</v>
      </c>
      <c r="S47" s="48">
        <v>73.400000000000006</v>
      </c>
      <c r="T47" s="48">
        <f t="shared" ref="T47:U47" si="2">(R47-32)/1.8</f>
        <v>12</v>
      </c>
      <c r="U47" s="48">
        <f t="shared" si="2"/>
        <v>23.000000000000004</v>
      </c>
      <c r="V47" s="48">
        <v>12.6</v>
      </c>
      <c r="W47" s="48" t="s">
        <v>1192</v>
      </c>
      <c r="X47" s="48" t="s">
        <v>1192</v>
      </c>
      <c r="Y47" s="48" t="s">
        <v>1192</v>
      </c>
      <c r="Z47" s="48" t="s">
        <v>1192</v>
      </c>
      <c r="AA47" s="48" t="s">
        <v>1192</v>
      </c>
      <c r="AB47" s="48" t="s">
        <v>1192</v>
      </c>
      <c r="AC47" s="48" t="s">
        <v>1192</v>
      </c>
      <c r="AD47" s="48" t="s">
        <v>1192</v>
      </c>
      <c r="AE47" s="168"/>
      <c r="AF47" s="168"/>
      <c r="AG47" s="168"/>
      <c r="AH47" s="168"/>
      <c r="AI47" s="168"/>
      <c r="AJ47" s="168"/>
    </row>
    <row r="48" spans="1:36" s="179" customFormat="1" ht="28.9">
      <c r="A48" s="61">
        <v>45789.461111111108</v>
      </c>
      <c r="B48" s="41" t="s">
        <v>1252</v>
      </c>
      <c r="C48" s="48">
        <v>300</v>
      </c>
      <c r="D48" s="41" t="s">
        <v>945</v>
      </c>
      <c r="E48" s="41" t="s">
        <v>945</v>
      </c>
      <c r="F48" s="41" t="s">
        <v>218</v>
      </c>
      <c r="G48" s="41">
        <v>124</v>
      </c>
      <c r="H48" s="42">
        <v>361</v>
      </c>
      <c r="I48" s="42">
        <v>7.3</v>
      </c>
      <c r="J48" s="42">
        <v>218.6</v>
      </c>
      <c r="K48" s="41">
        <v>5.07</v>
      </c>
      <c r="L48" s="41">
        <v>1.7999999999999999E-2</v>
      </c>
      <c r="M48" s="42">
        <v>0.3</v>
      </c>
      <c r="N48" s="42">
        <v>1.1000000000000001</v>
      </c>
      <c r="O48" s="48">
        <v>12.35</v>
      </c>
      <c r="P48" s="48">
        <v>123.8</v>
      </c>
      <c r="Q48" s="50">
        <v>0.41388888888888886</v>
      </c>
      <c r="R48" s="48"/>
      <c r="S48" s="48"/>
      <c r="T48" s="48">
        <v>15.5</v>
      </c>
      <c r="U48" s="48">
        <v>18</v>
      </c>
      <c r="V48" s="48">
        <v>15.4</v>
      </c>
      <c r="W48" s="48">
        <v>3</v>
      </c>
      <c r="X48" s="48">
        <v>1</v>
      </c>
      <c r="Y48" s="48">
        <v>1</v>
      </c>
      <c r="Z48" s="48">
        <v>9</v>
      </c>
      <c r="AA48" s="48">
        <v>2</v>
      </c>
      <c r="AB48" s="48">
        <v>1</v>
      </c>
      <c r="AC48" s="48">
        <v>12</v>
      </c>
      <c r="AD48" s="48" t="s">
        <v>183</v>
      </c>
    </row>
    <row r="49" spans="1:33" s="51" customFormat="1">
      <c r="A49" s="233">
        <v>45908.65</v>
      </c>
      <c r="B49" s="48" t="s">
        <v>1281</v>
      </c>
      <c r="C49" s="51">
        <v>300</v>
      </c>
      <c r="D49" s="56" t="s">
        <v>984</v>
      </c>
      <c r="E49" s="56" t="s">
        <v>984</v>
      </c>
      <c r="F49" s="56" t="s">
        <v>218</v>
      </c>
      <c r="G49" s="56">
        <v>160</v>
      </c>
      <c r="H49" s="56">
        <v>398</v>
      </c>
      <c r="I49" s="56">
        <v>7.1</v>
      </c>
      <c r="J49" s="56">
        <v>234.3</v>
      </c>
      <c r="K49" s="56">
        <v>2.9809999999999999</v>
      </c>
      <c r="L49" s="56">
        <v>2.1000000000000001E-2</v>
      </c>
      <c r="M49" s="56">
        <v>0.2</v>
      </c>
      <c r="N49" s="56">
        <v>0.4</v>
      </c>
      <c r="O49" s="301">
        <v>6.72</v>
      </c>
      <c r="P49" s="302">
        <v>74.099999999999994</v>
      </c>
      <c r="Q49" s="288">
        <v>0.40972222222222221</v>
      </c>
      <c r="T49" s="51">
        <v>19.8</v>
      </c>
      <c r="U49" s="51">
        <v>20</v>
      </c>
      <c r="V49" s="51">
        <v>19.8</v>
      </c>
      <c r="W49" s="51">
        <v>5</v>
      </c>
      <c r="X49" s="51">
        <v>2</v>
      </c>
      <c r="Y49" s="51">
        <v>1</v>
      </c>
      <c r="Z49" s="51">
        <v>15</v>
      </c>
      <c r="AA49" s="51">
        <v>4</v>
      </c>
      <c r="AB49" s="51">
        <v>1</v>
      </c>
      <c r="AC49" s="51">
        <v>20</v>
      </c>
      <c r="AD49" s="51" t="s">
        <v>184</v>
      </c>
    </row>
    <row r="50" spans="1:33" ht="15.6">
      <c r="A50" s="340">
        <v>46001</v>
      </c>
      <c r="B50" s="341" t="s">
        <v>1306</v>
      </c>
      <c r="C50" s="342">
        <v>300</v>
      </c>
      <c r="D50" s="341" t="s">
        <v>1307</v>
      </c>
      <c r="E50" s="341" t="s">
        <v>1307</v>
      </c>
      <c r="F50" s="341" t="s">
        <v>218</v>
      </c>
      <c r="G50" s="343">
        <v>148</v>
      </c>
      <c r="H50" s="343">
        <v>483</v>
      </c>
      <c r="I50" s="343">
        <v>7.8</v>
      </c>
      <c r="J50" s="343">
        <v>248.1</v>
      </c>
      <c r="K50" s="344">
        <v>4.9480000000000004</v>
      </c>
      <c r="L50" s="345">
        <v>2.7E-2</v>
      </c>
      <c r="M50" s="343">
        <v>0</v>
      </c>
      <c r="N50" s="343">
        <v>0.4</v>
      </c>
      <c r="O50" s="346">
        <v>14.77</v>
      </c>
      <c r="P50" s="347">
        <v>131.5</v>
      </c>
      <c r="Q50" s="348">
        <v>0.44791666666666669</v>
      </c>
      <c r="R50" s="342"/>
      <c r="S50" s="342"/>
      <c r="T50" s="342">
        <v>10</v>
      </c>
      <c r="U50" s="342">
        <v>7</v>
      </c>
      <c r="V50" s="342">
        <v>9.8000000000000007</v>
      </c>
      <c r="W50" s="342"/>
      <c r="X50" s="342"/>
      <c r="Y50" s="342"/>
      <c r="Z50" s="342"/>
      <c r="AA50" s="342"/>
      <c r="AB50" s="342"/>
      <c r="AC50" s="342"/>
      <c r="AD50" s="342"/>
      <c r="AE50" s="349"/>
      <c r="AF50" s="349"/>
      <c r="AG50" s="349"/>
    </row>
  </sheetData>
  <mergeCells count="2">
    <mergeCell ref="W1:Y1"/>
    <mergeCell ref="Z1:AB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49"/>
  <sheetViews>
    <sheetView zoomScale="76" zoomScaleNormal="76" workbookViewId="0">
      <pane ySplit="2" topLeftCell="A49" activePane="bottomLeft" state="frozen"/>
      <selection pane="bottomLeft" activeCell="A49" sqref="A49"/>
    </sheetView>
  </sheetViews>
  <sheetFormatPr defaultColWidth="8.85546875" defaultRowHeight="14.45"/>
  <cols>
    <col min="1" max="1" width="16.7109375" style="48" customWidth="1"/>
    <col min="2" max="2" width="16.7109375" style="48" bestFit="1" customWidth="1"/>
    <col min="3" max="3" width="15.42578125" style="48" bestFit="1" customWidth="1"/>
    <col min="4" max="4" width="15.42578125" style="48" customWidth="1"/>
    <col min="5" max="5" width="27.85546875" style="48" customWidth="1"/>
    <col min="6" max="6" width="14.28515625" style="48" customWidth="1"/>
    <col min="7" max="8" width="14.42578125" style="48" customWidth="1"/>
    <col min="9" max="9" width="9" style="48" customWidth="1"/>
    <col min="10" max="10" width="16.42578125" style="48" customWidth="1"/>
    <col min="11" max="11" width="15.85546875" style="48" customWidth="1"/>
    <col min="12" max="12" width="19.140625" style="48" customWidth="1"/>
    <col min="13" max="13" width="18.28515625" style="48" customWidth="1"/>
    <col min="14" max="14" width="11.710937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6.28515625" customWidth="1"/>
  </cols>
  <sheetData>
    <row r="1" spans="1:30">
      <c r="A1" s="132" t="s">
        <v>513</v>
      </c>
      <c r="W1" s="353" t="s">
        <v>1425</v>
      </c>
      <c r="X1" s="353"/>
      <c r="Y1" s="353"/>
      <c r="Z1" s="353" t="s">
        <v>1426</v>
      </c>
      <c r="AA1" s="353"/>
      <c r="AB1" s="353"/>
    </row>
    <row r="2" spans="1:30" s="30" customFormat="1" ht="28.9">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c r="A3" s="137">
        <v>41308</v>
      </c>
      <c r="B3" s="138" t="s">
        <v>216</v>
      </c>
      <c r="C3" s="138">
        <v>302</v>
      </c>
      <c r="D3" s="138" t="s">
        <v>121</v>
      </c>
      <c r="E3" s="138" t="s">
        <v>217</v>
      </c>
      <c r="F3" s="138" t="s">
        <v>218</v>
      </c>
      <c r="G3" s="139">
        <v>100</v>
      </c>
      <c r="H3" s="139">
        <v>352</v>
      </c>
      <c r="I3" s="139">
        <v>8.1199999999999992</v>
      </c>
      <c r="J3" s="139">
        <v>246.9</v>
      </c>
      <c r="K3" s="140">
        <v>8.4700000000000006</v>
      </c>
      <c r="L3" s="141">
        <v>1.2E-2</v>
      </c>
      <c r="M3" s="139">
        <v>1.5</v>
      </c>
      <c r="N3" s="139" t="s">
        <v>219</v>
      </c>
      <c r="O3" s="142"/>
      <c r="P3" s="142"/>
    </row>
    <row r="4" spans="1:30">
      <c r="A4" s="137">
        <v>41428.451388888891</v>
      </c>
      <c r="B4" s="138" t="s">
        <v>246</v>
      </c>
      <c r="C4" s="138">
        <v>302</v>
      </c>
      <c r="D4" s="138" t="s">
        <v>121</v>
      </c>
      <c r="E4" s="138" t="s">
        <v>122</v>
      </c>
      <c r="F4" s="138" t="s">
        <v>218</v>
      </c>
      <c r="G4" s="139">
        <v>98</v>
      </c>
      <c r="H4" s="139">
        <v>271.60000000000002</v>
      </c>
      <c r="I4" s="139">
        <v>7.52</v>
      </c>
      <c r="J4" s="139">
        <v>163.80000000000001</v>
      </c>
      <c r="K4" s="140">
        <v>2.86</v>
      </c>
      <c r="L4" s="141">
        <v>3.4000000000000002E-2</v>
      </c>
      <c r="M4" s="139">
        <v>12.6</v>
      </c>
      <c r="N4" s="139" t="s">
        <v>219</v>
      </c>
      <c r="O4" s="142"/>
      <c r="P4" s="142"/>
      <c r="W4" s="144">
        <v>5</v>
      </c>
      <c r="X4" s="144">
        <v>3</v>
      </c>
      <c r="Y4" s="144">
        <v>3</v>
      </c>
      <c r="Z4" s="144">
        <v>15</v>
      </c>
      <c r="AA4" s="144">
        <v>6</v>
      </c>
      <c r="AB4" s="144">
        <v>3</v>
      </c>
      <c r="AC4" s="144">
        <v>24</v>
      </c>
      <c r="AD4" s="48" t="s">
        <v>185</v>
      </c>
    </row>
    <row r="5" spans="1:30">
      <c r="A5" s="137">
        <v>41588.427083333336</v>
      </c>
      <c r="B5" s="138" t="s">
        <v>274</v>
      </c>
      <c r="C5" s="138">
        <v>302</v>
      </c>
      <c r="D5" s="138" t="s">
        <v>121</v>
      </c>
      <c r="E5" s="138" t="s">
        <v>217</v>
      </c>
      <c r="F5" s="138" t="s">
        <v>218</v>
      </c>
      <c r="G5" s="139">
        <v>158</v>
      </c>
      <c r="H5" s="139">
        <v>424</v>
      </c>
      <c r="I5" s="139">
        <v>7.63</v>
      </c>
      <c r="J5" s="139">
        <v>230.2</v>
      </c>
      <c r="K5" s="140">
        <v>2.67</v>
      </c>
      <c r="L5" s="141">
        <v>0.01</v>
      </c>
      <c r="M5" s="139">
        <v>0.5</v>
      </c>
      <c r="N5" s="139" t="s">
        <v>219</v>
      </c>
      <c r="O5" s="142"/>
      <c r="P5" s="142"/>
    </row>
    <row r="6" spans="1:30">
      <c r="A6" s="137">
        <v>41688</v>
      </c>
      <c r="B6" s="138" t="s">
        <v>285</v>
      </c>
      <c r="C6" s="138">
        <v>302</v>
      </c>
      <c r="D6" s="138" t="s">
        <v>121</v>
      </c>
      <c r="E6" s="138" t="s">
        <v>286</v>
      </c>
      <c r="F6" s="138" t="s">
        <v>218</v>
      </c>
      <c r="G6" s="139">
        <v>96</v>
      </c>
      <c r="H6" s="139">
        <v>284.8</v>
      </c>
      <c r="I6" s="139">
        <v>8.17</v>
      </c>
      <c r="J6" s="139">
        <v>153.30000000000001</v>
      </c>
      <c r="K6" s="140">
        <v>2.42</v>
      </c>
      <c r="L6" s="141">
        <v>1.4E-2</v>
      </c>
      <c r="M6" s="139">
        <v>0.8</v>
      </c>
      <c r="N6" s="139" t="s">
        <v>219</v>
      </c>
      <c r="O6" s="142"/>
      <c r="P6" s="142"/>
    </row>
    <row r="7" spans="1:30">
      <c r="A7" s="137">
        <v>41766</v>
      </c>
      <c r="B7" s="138" t="s">
        <v>306</v>
      </c>
      <c r="C7" s="138">
        <v>302</v>
      </c>
      <c r="D7" s="138" t="s">
        <v>121</v>
      </c>
      <c r="E7" s="138" t="s">
        <v>217</v>
      </c>
      <c r="F7" s="138" t="s">
        <v>218</v>
      </c>
      <c r="G7" s="139">
        <v>110</v>
      </c>
      <c r="H7" s="139">
        <v>306</v>
      </c>
      <c r="I7" s="139">
        <v>7.82</v>
      </c>
      <c r="J7" s="139">
        <v>182.8</v>
      </c>
      <c r="K7" s="140">
        <v>6.81</v>
      </c>
      <c r="L7" s="141">
        <v>2.5999999999999999E-2</v>
      </c>
      <c r="M7" s="139">
        <v>1.1000000000000001</v>
      </c>
      <c r="N7" s="139" t="s">
        <v>219</v>
      </c>
      <c r="O7" s="142"/>
      <c r="P7" s="142"/>
      <c r="W7" s="144">
        <v>3</v>
      </c>
      <c r="X7" s="144">
        <v>0</v>
      </c>
      <c r="Y7" s="144">
        <v>2</v>
      </c>
      <c r="Z7" s="144">
        <v>9</v>
      </c>
      <c r="AA7" s="144">
        <v>0</v>
      </c>
      <c r="AB7" s="144">
        <v>2</v>
      </c>
      <c r="AC7" s="144">
        <v>11</v>
      </c>
      <c r="AD7" s="48" t="s">
        <v>183</v>
      </c>
    </row>
    <row r="8" spans="1:30">
      <c r="A8" s="137">
        <v>41854</v>
      </c>
      <c r="B8" s="138" t="s">
        <v>311</v>
      </c>
      <c r="C8" s="138">
        <v>302</v>
      </c>
      <c r="D8" s="138" t="s">
        <v>121</v>
      </c>
      <c r="E8" s="138" t="s">
        <v>217</v>
      </c>
      <c r="F8" s="138" t="s">
        <v>218</v>
      </c>
      <c r="G8" s="139">
        <v>170</v>
      </c>
      <c r="H8" s="139">
        <v>381</v>
      </c>
      <c r="I8" s="139">
        <v>7.76</v>
      </c>
      <c r="J8" s="139">
        <v>241.9</v>
      </c>
      <c r="K8" s="140">
        <v>2</v>
      </c>
      <c r="L8" s="141">
        <v>3.7999999999999999E-2</v>
      </c>
      <c r="M8" s="139">
        <v>1.9</v>
      </c>
      <c r="N8" s="139" t="s">
        <v>219</v>
      </c>
      <c r="O8" s="142"/>
      <c r="P8" s="142"/>
    </row>
    <row r="9" spans="1:30">
      <c r="A9" s="137">
        <v>41952</v>
      </c>
      <c r="B9" s="138" t="s">
        <v>321</v>
      </c>
      <c r="C9" s="138">
        <v>302</v>
      </c>
      <c r="D9" s="138" t="s">
        <v>121</v>
      </c>
      <c r="E9" s="138" t="s">
        <v>217</v>
      </c>
      <c r="F9" s="138" t="s">
        <v>218</v>
      </c>
      <c r="G9" s="139">
        <v>124</v>
      </c>
      <c r="H9" s="139">
        <v>389</v>
      </c>
      <c r="I9" s="139">
        <v>7.95</v>
      </c>
      <c r="J9" s="139">
        <v>210.7</v>
      </c>
      <c r="K9" s="140">
        <v>2.71</v>
      </c>
      <c r="L9" s="141">
        <v>1.4E-2</v>
      </c>
      <c r="M9" s="139">
        <v>1</v>
      </c>
      <c r="N9" s="139" t="s">
        <v>219</v>
      </c>
      <c r="O9" s="142"/>
      <c r="P9" s="142"/>
    </row>
    <row r="10" spans="1:30">
      <c r="A10" s="137">
        <v>42037</v>
      </c>
      <c r="B10" s="138" t="s">
        <v>339</v>
      </c>
      <c r="C10" s="138">
        <v>302</v>
      </c>
      <c r="D10" s="138" t="s">
        <v>121</v>
      </c>
      <c r="E10" s="138" t="s">
        <v>217</v>
      </c>
      <c r="F10" s="138" t="s">
        <v>218</v>
      </c>
      <c r="G10" s="139">
        <v>105</v>
      </c>
      <c r="H10" s="139">
        <v>299.89999999999998</v>
      </c>
      <c r="I10" s="139">
        <v>8.39</v>
      </c>
      <c r="J10" s="139">
        <v>169.8</v>
      </c>
      <c r="K10" s="140">
        <v>2.5</v>
      </c>
      <c r="L10" s="141">
        <v>1.6E-2</v>
      </c>
      <c r="M10" s="139">
        <v>0.2</v>
      </c>
      <c r="N10" s="139" t="s">
        <v>219</v>
      </c>
      <c r="O10" s="142"/>
      <c r="P10" s="142"/>
    </row>
    <row r="11" spans="1:30">
      <c r="A11" s="137">
        <v>42128</v>
      </c>
      <c r="B11" s="138" t="s">
        <v>360</v>
      </c>
      <c r="C11" s="138">
        <v>302</v>
      </c>
      <c r="D11" s="138" t="s">
        <v>121</v>
      </c>
      <c r="E11" s="138" t="s">
        <v>217</v>
      </c>
      <c r="F11" s="138" t="s">
        <v>218</v>
      </c>
      <c r="G11" s="139">
        <v>124</v>
      </c>
      <c r="H11" s="139">
        <v>330</v>
      </c>
      <c r="I11" s="139">
        <v>8.6</v>
      </c>
      <c r="J11" s="139">
        <v>195.1</v>
      </c>
      <c r="K11" s="140">
        <v>1.54</v>
      </c>
      <c r="L11" s="141">
        <v>2.8000000000000001E-2</v>
      </c>
      <c r="M11" s="139">
        <v>1.9</v>
      </c>
      <c r="N11" s="139" t="s">
        <v>219</v>
      </c>
      <c r="O11" s="142"/>
      <c r="P11" s="142"/>
    </row>
    <row r="12" spans="1:30">
      <c r="A12" s="137">
        <v>42219</v>
      </c>
      <c r="B12" s="138" t="s">
        <v>371</v>
      </c>
      <c r="C12" s="138">
        <v>302</v>
      </c>
      <c r="D12" s="138" t="s">
        <v>121</v>
      </c>
      <c r="E12" s="143" t="s">
        <v>217</v>
      </c>
      <c r="F12" s="138" t="s">
        <v>218</v>
      </c>
      <c r="G12" s="139">
        <v>148</v>
      </c>
      <c r="H12" s="139">
        <v>352</v>
      </c>
      <c r="I12" s="139">
        <v>8.3000000000000007</v>
      </c>
      <c r="J12" s="139">
        <v>85.1</v>
      </c>
      <c r="K12" s="140">
        <v>4.01</v>
      </c>
      <c r="L12" s="141">
        <v>3.7999999999999999E-2</v>
      </c>
      <c r="M12" s="139">
        <v>1.9</v>
      </c>
      <c r="N12" s="139" t="s">
        <v>219</v>
      </c>
      <c r="O12" s="142"/>
      <c r="P12" s="142"/>
    </row>
    <row r="13" spans="1:30">
      <c r="A13" s="137">
        <v>42315.684027777781</v>
      </c>
      <c r="B13" s="138" t="s">
        <v>393</v>
      </c>
      <c r="C13" s="138">
        <v>302</v>
      </c>
      <c r="D13" s="138" t="s">
        <v>121</v>
      </c>
      <c r="E13" s="138" t="s">
        <v>394</v>
      </c>
      <c r="F13" s="138" t="s">
        <v>218</v>
      </c>
      <c r="G13" s="139">
        <v>156</v>
      </c>
      <c r="H13" s="139">
        <v>411</v>
      </c>
      <c r="I13" s="139">
        <v>8.1999999999999993</v>
      </c>
      <c r="J13" s="139">
        <v>214</v>
      </c>
      <c r="K13" s="140">
        <v>2.96</v>
      </c>
      <c r="L13" s="141">
        <v>5.3999999999999999E-2</v>
      </c>
      <c r="M13" s="139">
        <v>5.0999999999999996</v>
      </c>
      <c r="N13" s="139" t="s">
        <v>219</v>
      </c>
      <c r="O13" s="142"/>
      <c r="P13" s="142"/>
    </row>
    <row r="14" spans="1:30">
      <c r="A14" s="137">
        <v>42410</v>
      </c>
      <c r="B14" s="138" t="s">
        <v>415</v>
      </c>
      <c r="C14" s="138">
        <v>302</v>
      </c>
      <c r="D14" s="138" t="s">
        <v>121</v>
      </c>
      <c r="E14" s="138" t="s">
        <v>416</v>
      </c>
      <c r="F14" s="138" t="s">
        <v>218</v>
      </c>
      <c r="G14" s="139">
        <v>140</v>
      </c>
      <c r="H14" s="139">
        <v>356</v>
      </c>
      <c r="I14" s="139">
        <v>8.3000000000000007</v>
      </c>
      <c r="J14" s="139">
        <v>195</v>
      </c>
      <c r="K14" s="140">
        <v>3.45</v>
      </c>
      <c r="L14" s="141">
        <v>1.4E-2</v>
      </c>
      <c r="M14" s="139">
        <v>0.8</v>
      </c>
      <c r="N14" s="139" t="s">
        <v>219</v>
      </c>
      <c r="O14" s="142"/>
      <c r="P14" s="142"/>
    </row>
    <row r="15" spans="1:30">
      <c r="A15" s="137">
        <v>42499</v>
      </c>
      <c r="B15" s="138" t="s">
        <v>428</v>
      </c>
      <c r="C15" s="138">
        <v>302</v>
      </c>
      <c r="D15" s="138" t="s">
        <v>121</v>
      </c>
      <c r="E15" s="138" t="s">
        <v>217</v>
      </c>
      <c r="F15" s="138" t="s">
        <v>218</v>
      </c>
      <c r="G15" s="139">
        <v>136</v>
      </c>
      <c r="H15" s="139">
        <v>319</v>
      </c>
      <c r="I15" s="139">
        <v>8</v>
      </c>
      <c r="J15" s="139">
        <v>182.5</v>
      </c>
      <c r="K15" s="140">
        <v>2.67</v>
      </c>
      <c r="L15" s="141">
        <v>2.8000000000000001E-2</v>
      </c>
      <c r="M15" s="139">
        <v>1.9</v>
      </c>
      <c r="N15" s="139" t="s">
        <v>219</v>
      </c>
      <c r="O15" s="142"/>
      <c r="P15" s="142"/>
    </row>
    <row r="16" spans="1:30">
      <c r="A16" s="137">
        <v>42594.520833333336</v>
      </c>
      <c r="B16" s="138" t="s">
        <v>452</v>
      </c>
      <c r="C16" s="138">
        <v>302</v>
      </c>
      <c r="D16" s="138" t="s">
        <v>121</v>
      </c>
      <c r="E16" s="138" t="s">
        <v>217</v>
      </c>
      <c r="F16" s="138" t="s">
        <v>218</v>
      </c>
      <c r="G16" s="139">
        <v>178</v>
      </c>
      <c r="H16" s="139">
        <v>416</v>
      </c>
      <c r="I16" s="139">
        <v>8.1</v>
      </c>
      <c r="J16" s="139">
        <v>225</v>
      </c>
      <c r="K16" s="140">
        <v>3.39</v>
      </c>
      <c r="L16" s="141">
        <v>5.8999999999999997E-2</v>
      </c>
      <c r="M16" s="139">
        <v>5.9</v>
      </c>
      <c r="N16" s="139" t="s">
        <v>219</v>
      </c>
      <c r="O16" s="142"/>
      <c r="P16" s="142"/>
      <c r="W16" s="144">
        <v>3</v>
      </c>
      <c r="X16" s="144">
        <v>3</v>
      </c>
      <c r="Y16" s="144">
        <v>2</v>
      </c>
      <c r="Z16" s="144">
        <v>9</v>
      </c>
      <c r="AA16" s="144">
        <v>6</v>
      </c>
      <c r="AB16" s="144">
        <v>2</v>
      </c>
      <c r="AC16" s="144">
        <v>17</v>
      </c>
      <c r="AD16" s="48" t="s">
        <v>184</v>
      </c>
    </row>
    <row r="17" spans="1:30">
      <c r="A17" s="137">
        <v>42679</v>
      </c>
      <c r="B17" s="138" t="s">
        <v>463</v>
      </c>
      <c r="C17" s="138">
        <v>302</v>
      </c>
      <c r="D17" s="138" t="s">
        <v>121</v>
      </c>
      <c r="E17" s="138" t="s">
        <v>217</v>
      </c>
      <c r="F17" s="138" t="s">
        <v>218</v>
      </c>
      <c r="G17" s="139">
        <v>192</v>
      </c>
      <c r="H17" s="139">
        <v>468</v>
      </c>
      <c r="I17" s="139">
        <v>8</v>
      </c>
      <c r="J17" s="139">
        <v>242.5</v>
      </c>
      <c r="K17" s="140">
        <v>2.99</v>
      </c>
      <c r="L17" s="141">
        <v>2.5999999999999999E-2</v>
      </c>
      <c r="M17" s="139">
        <v>0.8</v>
      </c>
      <c r="N17" s="139" t="s">
        <v>219</v>
      </c>
      <c r="O17" s="142"/>
      <c r="P17" s="142"/>
    </row>
    <row r="18" spans="1:30">
      <c r="A18" s="137">
        <v>42772</v>
      </c>
      <c r="B18" s="138" t="s">
        <v>493</v>
      </c>
      <c r="C18" s="138">
        <v>302</v>
      </c>
      <c r="D18" s="138" t="s">
        <v>121</v>
      </c>
      <c r="E18" s="138" t="s">
        <v>217</v>
      </c>
      <c r="F18" s="138" t="s">
        <v>218</v>
      </c>
      <c r="G18" s="139">
        <v>140</v>
      </c>
      <c r="H18" s="139">
        <v>397</v>
      </c>
      <c r="I18" s="139">
        <v>8.5</v>
      </c>
      <c r="J18" s="139">
        <v>215.6</v>
      </c>
      <c r="K18" s="140">
        <v>3.63</v>
      </c>
      <c r="L18" s="141">
        <v>1.4E-2</v>
      </c>
      <c r="M18" s="139">
        <v>2.2999999999999998</v>
      </c>
      <c r="N18" s="139" t="s">
        <v>219</v>
      </c>
      <c r="O18" s="142"/>
      <c r="P18" s="142"/>
    </row>
    <row r="19" spans="1:30">
      <c r="A19" s="137">
        <v>42864</v>
      </c>
      <c r="B19" s="138" t="s">
        <v>512</v>
      </c>
      <c r="C19" s="138">
        <v>302</v>
      </c>
      <c r="D19" s="138" t="s">
        <v>121</v>
      </c>
      <c r="E19" s="138" t="s">
        <v>513</v>
      </c>
      <c r="F19" s="138" t="s">
        <v>218</v>
      </c>
      <c r="G19" s="139">
        <v>116</v>
      </c>
      <c r="H19" s="139">
        <v>322</v>
      </c>
      <c r="I19" s="139">
        <v>7.9</v>
      </c>
      <c r="J19" s="139">
        <v>180</v>
      </c>
      <c r="K19" s="140">
        <v>3.85</v>
      </c>
      <c r="L19" s="141">
        <v>0.03</v>
      </c>
      <c r="M19" s="139">
        <v>1.2</v>
      </c>
      <c r="N19" s="139" t="s">
        <v>219</v>
      </c>
      <c r="O19" s="142"/>
      <c r="P19" s="142"/>
      <c r="W19" s="144">
        <v>2</v>
      </c>
      <c r="X19" s="144">
        <v>1</v>
      </c>
      <c r="Y19" s="144">
        <v>1</v>
      </c>
      <c r="Z19" s="144">
        <v>6</v>
      </c>
      <c r="AA19" s="144">
        <v>2</v>
      </c>
      <c r="AB19" s="144">
        <v>1</v>
      </c>
      <c r="AC19" s="144">
        <v>9</v>
      </c>
      <c r="AD19" s="48" t="s">
        <v>182</v>
      </c>
    </row>
    <row r="20" spans="1:30">
      <c r="A20" s="137">
        <v>42959.708333333336</v>
      </c>
      <c r="B20" s="138" t="s">
        <v>542</v>
      </c>
      <c r="C20" s="138">
        <v>302</v>
      </c>
      <c r="D20" s="138" t="s">
        <v>121</v>
      </c>
      <c r="E20" s="138" t="s">
        <v>543</v>
      </c>
      <c r="F20" s="138" t="s">
        <v>218</v>
      </c>
      <c r="G20" s="139">
        <v>154</v>
      </c>
      <c r="H20" s="139">
        <v>350</v>
      </c>
      <c r="I20" s="139">
        <v>8.1</v>
      </c>
      <c r="J20" s="139">
        <v>235.6</v>
      </c>
      <c r="K20" s="140">
        <v>3.18</v>
      </c>
      <c r="L20" s="141">
        <v>5.1999999999999998E-2</v>
      </c>
      <c r="M20" s="139">
        <v>3.1</v>
      </c>
      <c r="N20" s="139" t="s">
        <v>219</v>
      </c>
      <c r="O20" s="142"/>
      <c r="P20" s="142"/>
      <c r="W20" s="144">
        <v>3</v>
      </c>
      <c r="X20" s="144">
        <v>2</v>
      </c>
      <c r="Y20" s="144">
        <v>2</v>
      </c>
      <c r="Z20" s="144">
        <v>9</v>
      </c>
      <c r="AA20" s="144">
        <v>4</v>
      </c>
      <c r="AB20" s="144">
        <v>2</v>
      </c>
      <c r="AC20" s="144">
        <v>15</v>
      </c>
      <c r="AD20" s="48" t="s">
        <v>183</v>
      </c>
    </row>
    <row r="21" spans="1:30">
      <c r="A21" s="137">
        <v>43045</v>
      </c>
      <c r="B21" s="138" t="s">
        <v>553</v>
      </c>
      <c r="C21" s="138">
        <v>302</v>
      </c>
      <c r="D21" s="138" t="s">
        <v>121</v>
      </c>
      <c r="E21" s="138" t="s">
        <v>513</v>
      </c>
      <c r="F21" s="138" t="s">
        <v>218</v>
      </c>
      <c r="G21" s="139">
        <v>184</v>
      </c>
      <c r="H21" s="139">
        <v>436</v>
      </c>
      <c r="I21" s="139">
        <v>7.7</v>
      </c>
      <c r="J21" s="139">
        <v>244.4</v>
      </c>
      <c r="K21" s="140">
        <v>3.46</v>
      </c>
      <c r="L21" s="141">
        <v>1.9E-2</v>
      </c>
      <c r="M21" s="139">
        <v>0</v>
      </c>
      <c r="N21" s="139" t="s">
        <v>219</v>
      </c>
      <c r="O21" s="142"/>
      <c r="P21" s="142"/>
    </row>
    <row r="22" spans="1:30">
      <c r="A22" s="137">
        <v>43138</v>
      </c>
      <c r="B22" s="138" t="s">
        <v>575</v>
      </c>
      <c r="C22" s="138">
        <v>302</v>
      </c>
      <c r="D22" s="138" t="s">
        <v>121</v>
      </c>
      <c r="E22" s="138" t="s">
        <v>576</v>
      </c>
      <c r="F22" s="138" t="s">
        <v>218</v>
      </c>
      <c r="G22" s="139">
        <v>134</v>
      </c>
      <c r="H22" s="139">
        <v>372</v>
      </c>
      <c r="I22" s="139">
        <v>7.2</v>
      </c>
      <c r="J22" s="139">
        <v>228.9</v>
      </c>
      <c r="K22" s="140">
        <v>4.18</v>
      </c>
      <c r="L22" s="141">
        <v>6.0000000000000001E-3</v>
      </c>
      <c r="M22" s="139">
        <v>0.1</v>
      </c>
      <c r="N22" s="139" t="s">
        <v>219</v>
      </c>
      <c r="O22" s="142"/>
      <c r="P22" s="142"/>
    </row>
    <row r="23" spans="1:30">
      <c r="A23" s="137">
        <v>43227</v>
      </c>
      <c r="B23" s="138" t="s">
        <v>615</v>
      </c>
      <c r="C23" s="138">
        <v>302</v>
      </c>
      <c r="D23" s="138" t="s">
        <v>121</v>
      </c>
      <c r="E23" s="138" t="s">
        <v>616</v>
      </c>
      <c r="F23" s="138" t="s">
        <v>218</v>
      </c>
      <c r="G23" s="139">
        <v>104</v>
      </c>
      <c r="H23" s="139">
        <v>279</v>
      </c>
      <c r="I23" s="139">
        <v>7.7</v>
      </c>
      <c r="J23" s="139">
        <v>180</v>
      </c>
      <c r="K23" s="140">
        <v>3.74</v>
      </c>
      <c r="L23" s="141">
        <v>4.2000000000000003E-2</v>
      </c>
      <c r="M23" s="139">
        <v>1.8</v>
      </c>
      <c r="N23" s="139" t="s">
        <v>219</v>
      </c>
      <c r="O23" s="145"/>
      <c r="P23" s="145"/>
      <c r="W23" s="144">
        <v>3</v>
      </c>
      <c r="X23" s="144">
        <v>2</v>
      </c>
      <c r="Y23" s="144">
        <v>2</v>
      </c>
      <c r="Z23" s="144">
        <v>9</v>
      </c>
      <c r="AA23" s="144">
        <v>4</v>
      </c>
      <c r="AB23" s="144">
        <v>2</v>
      </c>
      <c r="AC23" s="144">
        <v>15</v>
      </c>
      <c r="AD23" s="48" t="s">
        <v>183</v>
      </c>
    </row>
    <row r="24" spans="1:30">
      <c r="A24" s="137">
        <v>43318</v>
      </c>
      <c r="B24" s="138" t="s">
        <v>648</v>
      </c>
      <c r="C24" s="138">
        <v>302</v>
      </c>
      <c r="D24" s="138" t="s">
        <v>121</v>
      </c>
      <c r="E24" s="138" t="s">
        <v>616</v>
      </c>
      <c r="F24" s="138" t="s">
        <v>218</v>
      </c>
      <c r="G24" s="139">
        <v>162</v>
      </c>
      <c r="H24" s="139">
        <v>391</v>
      </c>
      <c r="I24" s="139">
        <v>8.1</v>
      </c>
      <c r="J24" s="139">
        <v>33.6</v>
      </c>
      <c r="K24" s="140">
        <v>3.06</v>
      </c>
      <c r="L24" s="141">
        <v>1.6E-2</v>
      </c>
      <c r="M24" s="139">
        <v>1.4</v>
      </c>
      <c r="N24" s="139" t="s">
        <v>219</v>
      </c>
      <c r="O24" s="145"/>
      <c r="P24" s="145"/>
      <c r="W24" s="215">
        <v>3</v>
      </c>
      <c r="X24" s="142">
        <v>1</v>
      </c>
      <c r="Y24" s="142">
        <v>1</v>
      </c>
      <c r="Z24" s="142">
        <v>9</v>
      </c>
      <c r="AA24" s="142">
        <v>2</v>
      </c>
      <c r="AB24" s="142">
        <v>1</v>
      </c>
      <c r="AC24" s="142">
        <v>12</v>
      </c>
      <c r="AD24" s="48" t="s">
        <v>183</v>
      </c>
    </row>
    <row r="25" spans="1:30">
      <c r="A25" s="137">
        <v>43411</v>
      </c>
      <c r="B25" s="138" t="s">
        <v>669</v>
      </c>
      <c r="C25" s="138">
        <v>302</v>
      </c>
      <c r="D25" s="138" t="s">
        <v>121</v>
      </c>
      <c r="E25" s="138" t="s">
        <v>513</v>
      </c>
      <c r="F25" s="138" t="s">
        <v>218</v>
      </c>
      <c r="G25" s="139">
        <v>134</v>
      </c>
      <c r="H25" s="139">
        <v>390</v>
      </c>
      <c r="I25" s="139">
        <v>7.6</v>
      </c>
      <c r="J25" s="139">
        <v>208.4</v>
      </c>
      <c r="K25" s="140">
        <v>4.34</v>
      </c>
      <c r="L25" s="141">
        <v>1.7999999999999999E-2</v>
      </c>
      <c r="M25" s="139">
        <v>0.9</v>
      </c>
      <c r="N25" s="139" t="s">
        <v>219</v>
      </c>
      <c r="O25" s="145"/>
      <c r="P25" s="145"/>
      <c r="V25" s="67"/>
    </row>
    <row r="26" spans="1:30">
      <c r="A26" s="137">
        <v>43500</v>
      </c>
      <c r="B26" s="138" t="s">
        <v>699</v>
      </c>
      <c r="C26" s="138">
        <v>302</v>
      </c>
      <c r="D26" s="138" t="s">
        <v>121</v>
      </c>
      <c r="E26" s="138" t="s">
        <v>217</v>
      </c>
      <c r="F26" s="138" t="s">
        <v>218</v>
      </c>
      <c r="G26" s="139">
        <v>116</v>
      </c>
      <c r="H26" s="139">
        <v>330</v>
      </c>
      <c r="I26" s="139">
        <v>7.6</v>
      </c>
      <c r="J26" s="139">
        <v>173.6</v>
      </c>
      <c r="K26" s="140">
        <v>3.92</v>
      </c>
      <c r="L26" s="141">
        <v>1.0999999999999999E-2</v>
      </c>
      <c r="M26" s="139">
        <v>0.6</v>
      </c>
      <c r="N26" s="139" t="s">
        <v>219</v>
      </c>
      <c r="O26" s="145"/>
      <c r="P26" s="145"/>
      <c r="V26" s="67"/>
    </row>
    <row r="27" spans="1:30">
      <c r="A27" s="137">
        <v>43598</v>
      </c>
      <c r="B27" s="138" t="s">
        <v>723</v>
      </c>
      <c r="C27" s="138">
        <v>302</v>
      </c>
      <c r="D27" s="138" t="s">
        <v>121</v>
      </c>
      <c r="E27" s="138" t="s">
        <v>513</v>
      </c>
      <c r="F27" s="138" t="s">
        <v>218</v>
      </c>
      <c r="G27" s="139">
        <v>96</v>
      </c>
      <c r="H27" s="139">
        <v>265</v>
      </c>
      <c r="I27" s="139">
        <v>7.5</v>
      </c>
      <c r="J27" s="139">
        <v>154.19999999999999</v>
      </c>
      <c r="K27" s="140">
        <v>3.21</v>
      </c>
      <c r="L27" s="141">
        <v>1.7000000000000001E-2</v>
      </c>
      <c r="M27" s="139">
        <v>1.5</v>
      </c>
      <c r="N27" s="139" t="s">
        <v>219</v>
      </c>
      <c r="W27" s="144">
        <v>4</v>
      </c>
      <c r="X27" s="144">
        <v>4</v>
      </c>
      <c r="Y27" s="144">
        <v>3</v>
      </c>
      <c r="Z27" s="144">
        <v>12</v>
      </c>
      <c r="AA27" s="144">
        <v>8</v>
      </c>
      <c r="AB27" s="144">
        <v>3</v>
      </c>
      <c r="AC27" s="144">
        <v>23</v>
      </c>
      <c r="AD27" s="48" t="s">
        <v>185</v>
      </c>
    </row>
    <row r="28" spans="1:30">
      <c r="A28" s="137">
        <v>43692</v>
      </c>
      <c r="B28" s="138" t="s">
        <v>764</v>
      </c>
      <c r="C28" s="138">
        <v>302</v>
      </c>
      <c r="D28" s="138" t="s">
        <v>121</v>
      </c>
      <c r="E28" s="138" t="s">
        <v>576</v>
      </c>
      <c r="F28" s="138" t="s">
        <v>218</v>
      </c>
      <c r="G28" s="139">
        <v>142</v>
      </c>
      <c r="H28" s="139">
        <v>375</v>
      </c>
      <c r="I28" s="139">
        <v>7.9</v>
      </c>
      <c r="J28" s="139">
        <v>204</v>
      </c>
      <c r="K28" s="140">
        <v>3.96</v>
      </c>
      <c r="L28" s="141">
        <v>4.5999999999999999E-2</v>
      </c>
      <c r="M28" s="139">
        <v>1.3</v>
      </c>
      <c r="N28" s="139" t="s">
        <v>219</v>
      </c>
      <c r="W28" s="215">
        <v>2</v>
      </c>
      <c r="X28" s="142">
        <v>0</v>
      </c>
      <c r="Y28" s="142">
        <v>2</v>
      </c>
      <c r="Z28" s="142">
        <v>6</v>
      </c>
      <c r="AA28" s="142">
        <v>0</v>
      </c>
      <c r="AB28" s="142">
        <v>2</v>
      </c>
      <c r="AC28" s="142">
        <v>8</v>
      </c>
      <c r="AD28" s="48" t="s">
        <v>182</v>
      </c>
    </row>
    <row r="29" spans="1:30">
      <c r="A29" s="137">
        <v>43773</v>
      </c>
      <c r="B29" s="138" t="s">
        <v>775</v>
      </c>
      <c r="C29" s="138">
        <v>302</v>
      </c>
      <c r="D29" s="138" t="s">
        <v>121</v>
      </c>
      <c r="E29" s="138" t="s">
        <v>217</v>
      </c>
      <c r="F29" s="138" t="s">
        <v>218</v>
      </c>
      <c r="G29" s="139">
        <v>112</v>
      </c>
      <c r="H29" s="139">
        <v>305</v>
      </c>
      <c r="I29" s="139">
        <v>7.7</v>
      </c>
      <c r="J29" s="139">
        <v>172.4</v>
      </c>
      <c r="K29" s="140">
        <v>3.99</v>
      </c>
      <c r="L29" s="141">
        <v>3.2000000000000001E-2</v>
      </c>
      <c r="M29" s="139">
        <v>0.8</v>
      </c>
      <c r="N29" s="139" t="s">
        <v>219</v>
      </c>
    </row>
    <row r="30" spans="1:30">
      <c r="A30" s="137">
        <v>43864</v>
      </c>
      <c r="B30" s="138" t="s">
        <v>801</v>
      </c>
      <c r="C30" s="138">
        <v>302</v>
      </c>
      <c r="D30" s="138" t="s">
        <v>121</v>
      </c>
      <c r="E30" s="138" t="s">
        <v>217</v>
      </c>
      <c r="F30" s="138" t="s">
        <v>218</v>
      </c>
      <c r="G30" s="139">
        <v>94</v>
      </c>
      <c r="H30" s="139">
        <v>283.60000000000002</v>
      </c>
      <c r="I30" s="139">
        <v>7.6</v>
      </c>
      <c r="J30" s="139">
        <v>152.4</v>
      </c>
      <c r="K30" s="140">
        <v>4.09</v>
      </c>
      <c r="L30" s="141">
        <v>2.4E-2</v>
      </c>
      <c r="M30" s="139">
        <v>1.5</v>
      </c>
      <c r="N30" s="139" t="s">
        <v>219</v>
      </c>
      <c r="Q30" s="50"/>
      <c r="T30" s="67"/>
      <c r="U30" s="67"/>
    </row>
    <row r="31" spans="1:30">
      <c r="A31" s="137">
        <v>44253</v>
      </c>
      <c r="B31" s="138" t="s">
        <v>862</v>
      </c>
      <c r="C31" s="138">
        <v>302</v>
      </c>
      <c r="D31" s="138" t="s">
        <v>121</v>
      </c>
      <c r="E31" s="138" t="s">
        <v>863</v>
      </c>
      <c r="F31" s="138" t="s">
        <v>218</v>
      </c>
      <c r="G31" s="138">
        <v>104</v>
      </c>
      <c r="H31" s="138">
        <v>296</v>
      </c>
      <c r="I31" s="138">
        <v>7.2</v>
      </c>
      <c r="J31" s="138">
        <v>167.3</v>
      </c>
      <c r="K31" s="138">
        <v>3.95</v>
      </c>
      <c r="L31" s="138">
        <v>3.3000000000000002E-2</v>
      </c>
      <c r="M31" s="138">
        <v>1.5</v>
      </c>
      <c r="N31" s="138">
        <v>2.2000000000000002</v>
      </c>
    </row>
    <row r="32" spans="1:30">
      <c r="A32" s="137">
        <v>44322</v>
      </c>
      <c r="B32" s="138" t="s">
        <v>872</v>
      </c>
      <c r="C32" s="138">
        <v>302</v>
      </c>
      <c r="D32" s="138" t="s">
        <v>121</v>
      </c>
      <c r="E32" s="138" t="s">
        <v>576</v>
      </c>
      <c r="F32" s="138" t="s">
        <v>218</v>
      </c>
      <c r="G32" s="138">
        <v>98</v>
      </c>
      <c r="H32" s="138">
        <v>244.3</v>
      </c>
      <c r="I32" s="138">
        <v>7.3</v>
      </c>
      <c r="J32" s="138">
        <v>144.9</v>
      </c>
      <c r="K32" s="138">
        <v>3.75</v>
      </c>
      <c r="L32" s="138">
        <v>3.4000000000000002E-2</v>
      </c>
      <c r="M32" s="138">
        <v>1.3</v>
      </c>
      <c r="N32" s="138">
        <v>3.4</v>
      </c>
    </row>
    <row r="33" spans="1:36" s="31" customFormat="1">
      <c r="A33" s="137">
        <v>44416</v>
      </c>
      <c r="B33" s="138" t="s">
        <v>887</v>
      </c>
      <c r="C33" s="48">
        <v>302</v>
      </c>
      <c r="D33" s="48" t="s">
        <v>888</v>
      </c>
      <c r="E33" s="138" t="s">
        <v>513</v>
      </c>
      <c r="F33" s="138" t="s">
        <v>218</v>
      </c>
      <c r="G33" s="138">
        <v>154</v>
      </c>
      <c r="H33" s="138">
        <v>383</v>
      </c>
      <c r="I33" s="138">
        <v>7.7</v>
      </c>
      <c r="J33" s="138">
        <v>227.3</v>
      </c>
      <c r="K33" s="138">
        <v>4.8899999999999997</v>
      </c>
      <c r="L33" s="138">
        <v>5.0000000000000001E-3</v>
      </c>
      <c r="M33" s="138">
        <v>2.4</v>
      </c>
      <c r="N33" s="138">
        <v>1.8</v>
      </c>
      <c r="O33" s="48"/>
      <c r="P33" s="48"/>
      <c r="Q33" s="50">
        <v>0.65763888888888888</v>
      </c>
      <c r="R33" s="48">
        <v>68</v>
      </c>
      <c r="S33" s="48">
        <v>86</v>
      </c>
      <c r="T33" s="48">
        <f>CONVERT(R33,"F","C")</f>
        <v>20</v>
      </c>
      <c r="U33" s="48">
        <f>CONVERT(S33,"F","C")</f>
        <v>30</v>
      </c>
      <c r="V33" s="48"/>
      <c r="W33" s="48">
        <v>3</v>
      </c>
      <c r="X33" s="48">
        <v>3</v>
      </c>
      <c r="Y33" s="48">
        <v>3</v>
      </c>
      <c r="Z33" s="48">
        <v>9</v>
      </c>
      <c r="AA33" s="48">
        <v>6</v>
      </c>
      <c r="AB33" s="48">
        <v>3</v>
      </c>
      <c r="AC33" s="48">
        <v>18</v>
      </c>
      <c r="AD33" s="48" t="s">
        <v>184</v>
      </c>
      <c r="AE33" s="40"/>
      <c r="AF33" s="40"/>
      <c r="AG33" s="40"/>
      <c r="AH33" s="40"/>
      <c r="AI33" s="40"/>
      <c r="AJ33" s="40"/>
    </row>
    <row r="34" spans="1:36">
      <c r="A34" s="137">
        <v>44510</v>
      </c>
      <c r="B34" s="138" t="s">
        <v>910</v>
      </c>
      <c r="C34" s="138">
        <v>302</v>
      </c>
      <c r="D34" s="138" t="s">
        <v>121</v>
      </c>
      <c r="E34" s="138" t="s">
        <v>911</v>
      </c>
      <c r="F34" s="138" t="s">
        <v>218</v>
      </c>
      <c r="G34" s="138">
        <v>168</v>
      </c>
      <c r="H34" s="138">
        <v>391</v>
      </c>
      <c r="I34" s="138">
        <v>7.5</v>
      </c>
      <c r="J34" s="138">
        <v>216.4</v>
      </c>
      <c r="K34" s="138">
        <v>4.49</v>
      </c>
      <c r="L34" s="141">
        <v>1.7999999999999999E-2</v>
      </c>
      <c r="M34" s="138">
        <v>0.3</v>
      </c>
      <c r="N34" s="138">
        <v>0.5</v>
      </c>
      <c r="AF34" s="40"/>
    </row>
    <row r="35" spans="1:36" s="31" customFormat="1">
      <c r="A35" s="61">
        <v>44602</v>
      </c>
      <c r="B35" s="41" t="s">
        <v>932</v>
      </c>
      <c r="C35" s="48">
        <v>302</v>
      </c>
      <c r="D35" s="48" t="s">
        <v>121</v>
      </c>
      <c r="E35" s="41" t="s">
        <v>933</v>
      </c>
      <c r="F35" s="41" t="s">
        <v>218</v>
      </c>
      <c r="G35" s="41">
        <v>92</v>
      </c>
      <c r="H35" s="42">
        <v>263.39999999999998</v>
      </c>
      <c r="I35" s="42">
        <v>7.2</v>
      </c>
      <c r="J35" s="42">
        <v>148.80000000000001</v>
      </c>
      <c r="K35" s="43">
        <v>3.3</v>
      </c>
      <c r="L35" s="44">
        <v>2.1999999999999999E-2</v>
      </c>
      <c r="M35" s="42">
        <v>1.6</v>
      </c>
      <c r="N35" s="42">
        <v>6.1</v>
      </c>
      <c r="O35" s="47">
        <v>13.95</v>
      </c>
      <c r="P35" s="47">
        <v>111.4</v>
      </c>
      <c r="Q35" s="50">
        <v>0.42708333333333331</v>
      </c>
      <c r="R35" s="48">
        <f>CONVERT(T35,"C","F")</f>
        <v>46.4</v>
      </c>
      <c r="S35" s="48">
        <f>CONVERT(U35,"C","F")</f>
        <v>46.4</v>
      </c>
      <c r="T35" s="48">
        <v>8</v>
      </c>
      <c r="U35" s="48">
        <v>8</v>
      </c>
      <c r="V35" s="48">
        <v>8</v>
      </c>
      <c r="W35" s="48"/>
      <c r="X35" s="48"/>
      <c r="Y35" s="48"/>
      <c r="Z35" s="48"/>
      <c r="AA35" s="48"/>
      <c r="AB35" s="48"/>
      <c r="AC35" s="48"/>
      <c r="AD35" s="48"/>
      <c r="AE35" s="40"/>
      <c r="AF35" s="40"/>
      <c r="AG35" s="40"/>
      <c r="AH35" s="40"/>
      <c r="AI35" s="40"/>
      <c r="AJ35" s="40"/>
    </row>
    <row r="36" spans="1:36" s="31" customFormat="1">
      <c r="A36" s="61">
        <v>44699</v>
      </c>
      <c r="B36" s="41" t="s">
        <v>965</v>
      </c>
      <c r="C36" s="48">
        <v>302</v>
      </c>
      <c r="D36" s="48" t="s">
        <v>121</v>
      </c>
      <c r="E36" s="41" t="s">
        <v>121</v>
      </c>
      <c r="F36" s="41" t="s">
        <v>218</v>
      </c>
      <c r="G36" s="42">
        <v>108</v>
      </c>
      <c r="H36" s="42">
        <v>302</v>
      </c>
      <c r="I36" s="41">
        <v>6.7</v>
      </c>
      <c r="J36" s="42">
        <v>207.7</v>
      </c>
      <c r="K36" s="41">
        <v>4.29</v>
      </c>
      <c r="L36" s="41">
        <v>6.3E-2</v>
      </c>
      <c r="M36" s="42">
        <v>10.8</v>
      </c>
      <c r="N36" s="42">
        <v>8.4700000000000006</v>
      </c>
      <c r="O36" s="47">
        <v>9.52</v>
      </c>
      <c r="P36" s="47">
        <v>96.6</v>
      </c>
      <c r="Q36" s="50">
        <v>0.3888888888888889</v>
      </c>
      <c r="R36" s="48">
        <v>60</v>
      </c>
      <c r="S36" s="48">
        <v>73</v>
      </c>
      <c r="T36" s="234">
        <f t="shared" ref="T36:U36" si="0">CONVERT(R36,"F","C")</f>
        <v>15.555555555555555</v>
      </c>
      <c r="U36" s="234">
        <f t="shared" si="0"/>
        <v>22.777777777777779</v>
      </c>
      <c r="V36" s="48">
        <v>16.3</v>
      </c>
      <c r="W36" s="48">
        <v>2</v>
      </c>
      <c r="X36" s="48">
        <v>1</v>
      </c>
      <c r="Y36" s="48">
        <v>0</v>
      </c>
      <c r="Z36" s="235">
        <f>W36*index!$B$2</f>
        <v>6</v>
      </c>
      <c r="AA36" s="235">
        <f>X36*index!$B$3</f>
        <v>2</v>
      </c>
      <c r="AB36" s="235">
        <f>Y36*index!$B$4</f>
        <v>0</v>
      </c>
      <c r="AC36" s="235">
        <f t="shared" ref="AC36" si="1">SUM(Z36:AB36)</f>
        <v>8</v>
      </c>
      <c r="AD36" s="235" t="str">
        <f>VLOOKUP(AC36,index!$A$6:$B$55,2,FALSE)</f>
        <v>Poor</v>
      </c>
      <c r="AE36" s="40"/>
      <c r="AF36" s="40"/>
      <c r="AG36" s="40"/>
      <c r="AH36" s="40"/>
      <c r="AI36" s="40"/>
      <c r="AJ36" s="40"/>
    </row>
    <row r="37" spans="1:36">
      <c r="A37" s="242">
        <v>44802</v>
      </c>
      <c r="B37" s="243" t="s">
        <v>1003</v>
      </c>
      <c r="C37" s="244">
        <v>302</v>
      </c>
      <c r="D37" s="244" t="s">
        <v>121</v>
      </c>
      <c r="E37" s="243" t="s">
        <v>121</v>
      </c>
      <c r="F37" s="243" t="s">
        <v>218</v>
      </c>
      <c r="G37" s="245">
        <v>162</v>
      </c>
      <c r="H37" s="246">
        <v>387</v>
      </c>
      <c r="I37" s="246">
        <v>6.9</v>
      </c>
      <c r="J37" s="246">
        <v>198.8</v>
      </c>
      <c r="K37" s="247">
        <v>4.05</v>
      </c>
      <c r="L37" s="248">
        <v>2.5999999999999999E-2</v>
      </c>
      <c r="M37" s="246">
        <v>0</v>
      </c>
      <c r="N37" s="246">
        <v>0.4</v>
      </c>
      <c r="O37" s="74"/>
      <c r="P37" s="47"/>
      <c r="Q37" s="249"/>
      <c r="R37" s="162"/>
      <c r="S37" s="162"/>
      <c r="T37" s="162"/>
      <c r="U37" s="162"/>
      <c r="V37" s="162"/>
      <c r="W37" s="162"/>
      <c r="X37" s="162"/>
      <c r="Y37" s="162"/>
      <c r="Z37" s="162"/>
      <c r="AA37" s="162"/>
      <c r="AB37" s="162"/>
      <c r="AC37" s="162"/>
      <c r="AD37" s="162"/>
    </row>
    <row r="38" spans="1:36">
      <c r="A38" s="236">
        <v>44878</v>
      </c>
      <c r="B38" s="237" t="s">
        <v>1025</v>
      </c>
      <c r="C38" s="250">
        <v>302</v>
      </c>
      <c r="D38" s="250" t="s">
        <v>121</v>
      </c>
      <c r="E38" s="237" t="s">
        <v>616</v>
      </c>
      <c r="F38" s="237" t="s">
        <v>218</v>
      </c>
      <c r="G38" s="237">
        <v>150</v>
      </c>
      <c r="H38" s="237">
        <v>395</v>
      </c>
      <c r="I38" s="237">
        <v>7.6</v>
      </c>
      <c r="J38" s="237">
        <v>225.7</v>
      </c>
      <c r="K38" s="237">
        <v>4.8899999999999997</v>
      </c>
      <c r="L38" s="237">
        <v>8.1000000000000003E-2</v>
      </c>
      <c r="M38" s="237">
        <v>61</v>
      </c>
      <c r="N38" s="237">
        <v>26.9</v>
      </c>
      <c r="O38" s="74"/>
      <c r="P38" s="47"/>
      <c r="Q38" s="249"/>
      <c r="R38" s="162"/>
      <c r="S38" s="162"/>
      <c r="T38" s="162"/>
      <c r="U38" s="162"/>
      <c r="V38" s="162"/>
      <c r="W38" s="162"/>
      <c r="X38" s="162"/>
      <c r="Y38" s="162"/>
      <c r="Z38" s="162"/>
      <c r="AA38" s="162"/>
      <c r="AB38" s="162"/>
      <c r="AC38" s="162"/>
      <c r="AD38" s="162"/>
    </row>
    <row r="39" spans="1:36">
      <c r="A39" s="236">
        <v>44977</v>
      </c>
      <c r="B39" s="237" t="s">
        <v>1039</v>
      </c>
      <c r="C39" s="250">
        <v>302</v>
      </c>
      <c r="D39" s="250" t="s">
        <v>121</v>
      </c>
      <c r="E39" s="237" t="s">
        <v>1040</v>
      </c>
      <c r="F39" s="237" t="s">
        <v>218</v>
      </c>
      <c r="G39" s="239">
        <v>114</v>
      </c>
      <c r="H39" s="239">
        <v>319</v>
      </c>
      <c r="I39" s="239">
        <v>7.3</v>
      </c>
      <c r="J39" s="239">
        <v>196.9</v>
      </c>
      <c r="K39" s="240">
        <v>4.6100000000000003</v>
      </c>
      <c r="L39" s="237">
        <v>3.9E-2</v>
      </c>
      <c r="M39" s="239">
        <v>0.4</v>
      </c>
      <c r="N39" s="239">
        <v>1.1000000000000001</v>
      </c>
      <c r="O39" s="74"/>
      <c r="P39" s="47"/>
      <c r="Q39" s="249"/>
      <c r="R39" s="162"/>
      <c r="S39" s="162"/>
      <c r="T39" s="162"/>
      <c r="U39" s="162"/>
      <c r="V39" s="162"/>
      <c r="W39" s="162"/>
      <c r="X39" s="162"/>
      <c r="Y39" s="162"/>
      <c r="Z39" s="162"/>
      <c r="AA39" s="162"/>
      <c r="AB39" s="162"/>
      <c r="AC39" s="162"/>
      <c r="AD39" s="162"/>
    </row>
    <row r="40" spans="1:36">
      <c r="A40" s="251">
        <v>45081</v>
      </c>
      <c r="B40" s="250" t="s">
        <v>1073</v>
      </c>
      <c r="C40" s="250">
        <v>302</v>
      </c>
      <c r="D40" s="250" t="s">
        <v>121</v>
      </c>
      <c r="E40" s="250" t="s">
        <v>513</v>
      </c>
      <c r="F40" s="250" t="s">
        <v>218</v>
      </c>
      <c r="G40" s="252">
        <v>192</v>
      </c>
      <c r="H40" s="252">
        <v>364</v>
      </c>
      <c r="I40" s="252">
        <v>7.2</v>
      </c>
      <c r="J40" s="252">
        <v>243.1</v>
      </c>
      <c r="K40" s="253">
        <v>5.19</v>
      </c>
      <c r="L40" s="254">
        <v>0.1</v>
      </c>
      <c r="M40" s="252">
        <v>0</v>
      </c>
      <c r="N40" s="252">
        <v>0.7</v>
      </c>
      <c r="O40" s="74"/>
      <c r="P40" s="47"/>
      <c r="Q40" s="249"/>
      <c r="R40" s="162"/>
      <c r="S40" s="162"/>
      <c r="T40" s="162"/>
      <c r="U40" s="162"/>
      <c r="V40" s="162"/>
      <c r="W40" s="162"/>
      <c r="X40" s="162"/>
      <c r="Y40" s="162"/>
      <c r="Z40" s="162"/>
      <c r="AA40" s="162"/>
      <c r="AB40" s="162"/>
      <c r="AC40" s="162"/>
      <c r="AD40" s="162"/>
    </row>
    <row r="41" spans="1:36">
      <c r="A41" s="251">
        <v>45151</v>
      </c>
      <c r="B41" s="250" t="s">
        <v>1084</v>
      </c>
      <c r="C41" s="250">
        <v>302</v>
      </c>
      <c r="D41" s="250" t="s">
        <v>121</v>
      </c>
      <c r="E41" s="250" t="s">
        <v>513</v>
      </c>
      <c r="F41" s="250" t="s">
        <v>218</v>
      </c>
      <c r="G41" s="252">
        <v>148</v>
      </c>
      <c r="H41" s="252">
        <v>369</v>
      </c>
      <c r="I41" s="252">
        <v>7.9</v>
      </c>
      <c r="J41" s="252">
        <v>233.6</v>
      </c>
      <c r="K41" s="253">
        <v>4.9000000000000004</v>
      </c>
      <c r="L41" s="254">
        <v>4.7E-2</v>
      </c>
      <c r="M41" s="252">
        <v>5.6</v>
      </c>
      <c r="N41" s="252">
        <v>4.3</v>
      </c>
      <c r="O41" s="74"/>
      <c r="P41" s="47"/>
      <c r="Q41" s="249"/>
      <c r="R41" s="162"/>
      <c r="S41" s="162"/>
      <c r="T41" s="162"/>
      <c r="U41" s="162"/>
      <c r="V41" s="162"/>
      <c r="W41" s="162"/>
      <c r="X41" s="162"/>
      <c r="Y41" s="162"/>
      <c r="Z41" s="162"/>
      <c r="AA41" s="162"/>
      <c r="AB41" s="162"/>
      <c r="AC41" s="162"/>
      <c r="AD41" s="162"/>
    </row>
    <row r="42" spans="1:36" ht="15" customHeight="1">
      <c r="A42" s="236">
        <v>45242</v>
      </c>
      <c r="B42" s="237" t="s">
        <v>1111</v>
      </c>
      <c r="C42" s="238">
        <v>302</v>
      </c>
      <c r="D42" s="237" t="s">
        <v>121</v>
      </c>
      <c r="E42" s="237" t="s">
        <v>1112</v>
      </c>
      <c r="F42" s="237" t="s">
        <v>218</v>
      </c>
      <c r="G42" s="237">
        <v>164</v>
      </c>
      <c r="H42" s="239">
        <v>394</v>
      </c>
      <c r="I42" s="239">
        <v>6.9</v>
      </c>
      <c r="J42" s="239">
        <v>241.5</v>
      </c>
      <c r="K42" s="240">
        <v>4.08</v>
      </c>
      <c r="L42" s="241">
        <v>5.2999999999999999E-2</v>
      </c>
      <c r="M42" s="239">
        <v>27.9</v>
      </c>
      <c r="N42" s="239">
        <v>4.5999999999999996</v>
      </c>
      <c r="O42" s="74"/>
      <c r="P42" s="47"/>
      <c r="Q42" s="249"/>
      <c r="R42" s="162"/>
      <c r="S42" s="162"/>
      <c r="T42" s="162"/>
      <c r="U42" s="162"/>
      <c r="V42" s="162"/>
      <c r="W42" s="162"/>
      <c r="X42" s="162"/>
      <c r="Y42" s="162"/>
      <c r="Z42" s="162"/>
      <c r="AA42" s="162"/>
      <c r="AB42" s="162"/>
      <c r="AC42" s="162"/>
      <c r="AD42" s="162"/>
    </row>
    <row r="43" spans="1:36">
      <c r="A43" s="226">
        <v>45341</v>
      </c>
      <c r="B43" s="41" t="s">
        <v>1141</v>
      </c>
      <c r="C43" s="41">
        <v>302</v>
      </c>
      <c r="D43" s="41" t="s">
        <v>121</v>
      </c>
      <c r="E43" s="41" t="s">
        <v>1112</v>
      </c>
      <c r="F43" s="41" t="s">
        <v>218</v>
      </c>
      <c r="G43" s="42">
        <v>156</v>
      </c>
      <c r="H43" s="42">
        <v>144.5</v>
      </c>
      <c r="I43" s="42">
        <v>7.4</v>
      </c>
      <c r="J43" s="42">
        <v>242.4</v>
      </c>
      <c r="K43" s="43">
        <v>5.2919999999999998</v>
      </c>
      <c r="L43" s="44">
        <v>3.9E-2</v>
      </c>
      <c r="M43" s="42">
        <v>0</v>
      </c>
      <c r="N43" s="42">
        <v>0.4</v>
      </c>
      <c r="O43" s="212">
        <v>9.94</v>
      </c>
      <c r="P43" s="67">
        <v>89.8</v>
      </c>
      <c r="Q43" s="50">
        <v>0.4375</v>
      </c>
      <c r="T43" s="48" t="s">
        <v>836</v>
      </c>
      <c r="U43" s="48">
        <v>11</v>
      </c>
      <c r="V43" s="48">
        <v>10.7</v>
      </c>
      <c r="AE43" s="1"/>
      <c r="AF43" s="1"/>
    </row>
    <row r="44" spans="1:36">
      <c r="A44" s="61">
        <v>45445</v>
      </c>
      <c r="B44" s="41" t="s">
        <v>1163</v>
      </c>
      <c r="C44" s="41">
        <v>302</v>
      </c>
      <c r="D44" s="41" t="s">
        <v>121</v>
      </c>
      <c r="E44" s="41" t="s">
        <v>1112</v>
      </c>
      <c r="F44" s="41" t="s">
        <v>218</v>
      </c>
      <c r="G44" s="41">
        <v>160</v>
      </c>
      <c r="H44" s="41">
        <v>420</v>
      </c>
      <c r="I44" s="41">
        <v>7</v>
      </c>
      <c r="J44" s="41">
        <v>249.8</v>
      </c>
      <c r="K44" s="41">
        <v>4.9400000000000004</v>
      </c>
      <c r="L44" s="41">
        <v>5.5E-2</v>
      </c>
      <c r="M44" s="41">
        <v>0.3</v>
      </c>
      <c r="N44" s="41">
        <v>0.9</v>
      </c>
      <c r="O44" s="48">
        <v>9.76</v>
      </c>
      <c r="P44" s="48">
        <v>103</v>
      </c>
      <c r="Q44" s="50">
        <v>0.57291666666666663</v>
      </c>
      <c r="T44" s="48">
        <v>18</v>
      </c>
      <c r="U44" s="48">
        <v>31</v>
      </c>
      <c r="V44" s="48">
        <v>17.8</v>
      </c>
      <c r="W44" s="48">
        <v>7</v>
      </c>
      <c r="X44" s="48">
        <v>2</v>
      </c>
      <c r="Y44" s="48">
        <v>3</v>
      </c>
      <c r="Z44" s="48">
        <v>21</v>
      </c>
      <c r="AA44" s="48">
        <v>4</v>
      </c>
      <c r="AB44" s="48">
        <v>3</v>
      </c>
      <c r="AC44" s="48">
        <v>28</v>
      </c>
      <c r="AD44" s="48" t="s">
        <v>185</v>
      </c>
      <c r="AE44" s="1"/>
      <c r="AF44" s="1"/>
    </row>
    <row r="45" spans="1:36" ht="15.6">
      <c r="A45" s="233">
        <v>45614.505555555559</v>
      </c>
      <c r="B45" s="48" t="s">
        <v>1209</v>
      </c>
      <c r="C45" s="48">
        <v>302</v>
      </c>
      <c r="D45" s="48" t="s">
        <v>513</v>
      </c>
      <c r="E45" s="48" t="s">
        <v>513</v>
      </c>
      <c r="F45" s="48" t="s">
        <v>218</v>
      </c>
      <c r="G45" s="67">
        <v>148</v>
      </c>
      <c r="H45" s="67">
        <v>534</v>
      </c>
      <c r="I45" s="67">
        <v>7.1</v>
      </c>
      <c r="J45" s="67">
        <v>231.2</v>
      </c>
      <c r="K45" s="212">
        <v>5.3289999999999997</v>
      </c>
      <c r="L45" s="214">
        <v>4.7E-2</v>
      </c>
      <c r="M45" s="67">
        <v>0</v>
      </c>
      <c r="N45" s="67">
        <v>0.7</v>
      </c>
      <c r="O45" s="212" t="s">
        <v>1195</v>
      </c>
      <c r="P45" s="67" t="s">
        <v>1195</v>
      </c>
      <c r="Q45" s="50">
        <v>0.40972222222222221</v>
      </c>
      <c r="R45" s="48" t="s">
        <v>1195</v>
      </c>
      <c r="S45" s="48" t="s">
        <v>1195</v>
      </c>
      <c r="T45" s="48">
        <v>16</v>
      </c>
      <c r="U45" s="48">
        <v>20</v>
      </c>
      <c r="V45" s="48" t="s">
        <v>1195</v>
      </c>
      <c r="W45" s="48" t="s">
        <v>1192</v>
      </c>
      <c r="X45" s="48" t="s">
        <v>1192</v>
      </c>
      <c r="Y45" s="48" t="s">
        <v>1192</v>
      </c>
      <c r="Z45" s="48" t="s">
        <v>1192</v>
      </c>
      <c r="AA45" s="48" t="s">
        <v>1192</v>
      </c>
      <c r="AB45" s="48" t="s">
        <v>1192</v>
      </c>
      <c r="AC45" s="48" t="s">
        <v>1192</v>
      </c>
      <c r="AD45" s="48" t="s">
        <v>1192</v>
      </c>
      <c r="AE45" s="100"/>
      <c r="AF45" s="100"/>
    </row>
    <row r="46" spans="1:36">
      <c r="A46" s="226">
        <v>45694</v>
      </c>
      <c r="B46" s="41" t="s">
        <v>1226</v>
      </c>
      <c r="C46" s="48">
        <v>302</v>
      </c>
      <c r="D46" s="41" t="s">
        <v>616</v>
      </c>
      <c r="E46" s="41" t="s">
        <v>616</v>
      </c>
      <c r="F46" s="41" t="s">
        <v>218</v>
      </c>
      <c r="G46" s="42">
        <v>124</v>
      </c>
      <c r="H46" s="42">
        <v>369</v>
      </c>
      <c r="I46" s="42">
        <v>7.1</v>
      </c>
      <c r="J46" s="42">
        <v>198.8</v>
      </c>
      <c r="K46" s="43">
        <v>4.8849999999999998</v>
      </c>
      <c r="L46" s="44">
        <v>3.3000000000000002E-2</v>
      </c>
      <c r="M46" s="42">
        <v>0</v>
      </c>
      <c r="N46" s="42">
        <v>0.7</v>
      </c>
      <c r="O46" s="48">
        <v>11.51</v>
      </c>
      <c r="P46" s="48">
        <v>109.7</v>
      </c>
      <c r="Q46" s="213">
        <v>0.57499999999999996</v>
      </c>
      <c r="R46" s="48">
        <v>56.8</v>
      </c>
      <c r="S46" s="48">
        <v>58.1</v>
      </c>
      <c r="T46" s="48">
        <f t="shared" ref="T46:U46" si="2">(R46-32)/1.8</f>
        <v>13.777777777777775</v>
      </c>
      <c r="U46" s="48">
        <f t="shared" si="2"/>
        <v>14.5</v>
      </c>
      <c r="V46" s="48">
        <v>13.8</v>
      </c>
      <c r="W46" s="48" t="s">
        <v>1192</v>
      </c>
      <c r="X46" s="48" t="s">
        <v>1192</v>
      </c>
      <c r="Y46" s="48" t="s">
        <v>1192</v>
      </c>
      <c r="Z46" s="48" t="s">
        <v>1192</v>
      </c>
      <c r="AA46" s="48" t="s">
        <v>1192</v>
      </c>
      <c r="AB46" s="48" t="s">
        <v>1192</v>
      </c>
      <c r="AC46" s="48" t="s">
        <v>1192</v>
      </c>
      <c r="AD46" s="48" t="s">
        <v>1192</v>
      </c>
    </row>
    <row r="47" spans="1:36" s="179" customFormat="1" ht="15">
      <c r="A47" s="233">
        <v>45819.570833333331</v>
      </c>
      <c r="B47" s="48" t="s">
        <v>1259</v>
      </c>
      <c r="C47" s="48">
        <v>302</v>
      </c>
      <c r="D47" s="48" t="s">
        <v>1112</v>
      </c>
      <c r="E47" s="48" t="s">
        <v>1112</v>
      </c>
      <c r="F47" s="48" t="s">
        <v>218</v>
      </c>
      <c r="G47" s="48">
        <v>120</v>
      </c>
      <c r="H47" s="67">
        <v>308</v>
      </c>
      <c r="I47" s="67">
        <v>6.8</v>
      </c>
      <c r="J47" s="67">
        <v>201.8</v>
      </c>
      <c r="K47" s="48">
        <v>4.4189999999999996</v>
      </c>
      <c r="L47" s="48">
        <v>6.2E-2</v>
      </c>
      <c r="M47" s="67">
        <v>0</v>
      </c>
      <c r="N47" s="67">
        <v>1.8</v>
      </c>
      <c r="O47" s="48">
        <v>9.19</v>
      </c>
      <c r="P47" s="48">
        <v>96.4</v>
      </c>
      <c r="Q47" s="50">
        <v>0.46875</v>
      </c>
      <c r="R47" s="48"/>
      <c r="S47" s="48">
        <v>84</v>
      </c>
      <c r="T47" s="48"/>
      <c r="U47" s="48"/>
      <c r="V47" s="48">
        <v>17.8</v>
      </c>
      <c r="W47" s="48">
        <v>3</v>
      </c>
      <c r="X47" s="48">
        <v>1</v>
      </c>
      <c r="Y47" s="48">
        <v>1</v>
      </c>
      <c r="Z47" s="48">
        <v>9</v>
      </c>
      <c r="AA47" s="48">
        <v>2</v>
      </c>
      <c r="AB47" s="48">
        <v>1</v>
      </c>
      <c r="AC47" s="48">
        <v>12</v>
      </c>
      <c r="AD47" s="48" t="s">
        <v>183</v>
      </c>
    </row>
    <row r="48" spans="1:36" s="51" customFormat="1">
      <c r="A48" s="233">
        <v>45907.65</v>
      </c>
      <c r="B48" s="48" t="s">
        <v>1278</v>
      </c>
      <c r="C48" s="51">
        <v>302</v>
      </c>
      <c r="D48" s="56" t="s">
        <v>1112</v>
      </c>
      <c r="E48" s="56" t="s">
        <v>1112</v>
      </c>
      <c r="F48" s="56" t="s">
        <v>218</v>
      </c>
      <c r="G48" s="56">
        <v>156</v>
      </c>
      <c r="H48" s="56">
        <v>403</v>
      </c>
      <c r="I48" s="56">
        <v>7.1</v>
      </c>
      <c r="J48" s="56">
        <v>235.5</v>
      </c>
      <c r="K48" s="56">
        <v>4.6219999999999999</v>
      </c>
      <c r="L48" s="56">
        <v>3.4000000000000002E-2</v>
      </c>
      <c r="M48" s="56">
        <v>0.5</v>
      </c>
      <c r="N48" s="56">
        <v>0.5</v>
      </c>
      <c r="O48" s="301">
        <v>9.33</v>
      </c>
      <c r="P48" s="302">
        <v>101.5</v>
      </c>
      <c r="Q48" s="288">
        <v>0.5625</v>
      </c>
      <c r="S48" s="51">
        <v>75</v>
      </c>
      <c r="V48" s="51">
        <v>19.5</v>
      </c>
      <c r="W48" s="51">
        <v>3</v>
      </c>
      <c r="X48" s="51">
        <v>3</v>
      </c>
      <c r="Y48" s="51">
        <v>2</v>
      </c>
      <c r="Z48" s="51">
        <v>9</v>
      </c>
      <c r="AA48" s="51">
        <v>6</v>
      </c>
      <c r="AB48" s="51">
        <v>2</v>
      </c>
      <c r="AC48" s="51">
        <v>17</v>
      </c>
      <c r="AD48" s="51" t="s">
        <v>184</v>
      </c>
    </row>
    <row r="49" spans="1:33" ht="15.6">
      <c r="A49" s="340">
        <v>45998.489583333299</v>
      </c>
      <c r="B49" s="341" t="s">
        <v>1290</v>
      </c>
      <c r="C49" s="342">
        <v>302</v>
      </c>
      <c r="D49" s="341" t="s">
        <v>1291</v>
      </c>
      <c r="E49" s="341" t="s">
        <v>1291</v>
      </c>
      <c r="F49" s="341" t="s">
        <v>218</v>
      </c>
      <c r="G49" s="343">
        <v>164</v>
      </c>
      <c r="H49" s="343">
        <v>422</v>
      </c>
      <c r="I49" s="343">
        <v>7.2</v>
      </c>
      <c r="J49" s="343">
        <v>233.2</v>
      </c>
      <c r="K49" s="344">
        <v>5.2489999999999997</v>
      </c>
      <c r="L49" s="345">
        <v>3.6999999999999998E-2</v>
      </c>
      <c r="M49" s="343">
        <v>0</v>
      </c>
      <c r="N49" s="343">
        <v>0.3</v>
      </c>
      <c r="O49" s="346">
        <v>9.98</v>
      </c>
      <c r="P49" s="347">
        <v>92.2</v>
      </c>
      <c r="Q49" s="348">
        <v>0.48958333333333331</v>
      </c>
      <c r="R49" s="342"/>
      <c r="S49" s="342">
        <v>43</v>
      </c>
      <c r="T49" s="342"/>
      <c r="U49" s="342"/>
      <c r="V49" s="342">
        <v>11.5</v>
      </c>
      <c r="W49" s="342"/>
      <c r="X49" s="342"/>
      <c r="Y49" s="342"/>
      <c r="Z49" s="342"/>
      <c r="AA49" s="342"/>
      <c r="AB49" s="342"/>
      <c r="AC49" s="342"/>
      <c r="AD49" s="342"/>
      <c r="AE49" s="349"/>
      <c r="AF49" s="349"/>
      <c r="AG49" s="349"/>
    </row>
  </sheetData>
  <mergeCells count="2">
    <mergeCell ref="W1:Y1"/>
    <mergeCell ref="Z1:AB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53"/>
  <sheetViews>
    <sheetView topLeftCell="A24" zoomScale="70" zoomScaleNormal="70" workbookViewId="0">
      <selection activeCell="A53" sqref="A53"/>
    </sheetView>
  </sheetViews>
  <sheetFormatPr defaultColWidth="8.85546875" defaultRowHeight="14.45"/>
  <cols>
    <col min="1" max="1" width="15.42578125" style="48" customWidth="1"/>
    <col min="2" max="2" width="15.7109375" style="48" bestFit="1" customWidth="1"/>
    <col min="3" max="3" width="15.42578125" style="48" bestFit="1" customWidth="1"/>
    <col min="4" max="4" width="15.42578125" style="48" customWidth="1"/>
    <col min="5" max="5" width="24.42578125" style="48" customWidth="1"/>
    <col min="6" max="6" width="24.85546875" style="48" customWidth="1"/>
    <col min="7" max="7" width="18.7109375" style="48" customWidth="1"/>
    <col min="8" max="8" width="14" style="48" customWidth="1"/>
    <col min="9" max="9" width="6.28515625" style="48" customWidth="1"/>
    <col min="10" max="10" width="17.85546875" style="48" customWidth="1"/>
    <col min="11" max="11" width="15.42578125" style="48" customWidth="1"/>
    <col min="12" max="12" width="17.7109375" style="48" customWidth="1"/>
    <col min="13" max="13" width="19" style="48" customWidth="1"/>
    <col min="14" max="14" width="12.4257812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0.7109375" bestFit="1" customWidth="1"/>
  </cols>
  <sheetData>
    <row r="1" spans="1:30">
      <c r="A1" s="132" t="s">
        <v>258</v>
      </c>
      <c r="W1" s="353" t="s">
        <v>1425</v>
      </c>
      <c r="X1" s="353"/>
      <c r="Y1" s="353"/>
      <c r="Z1" s="353" t="s">
        <v>1426</v>
      </c>
      <c r="AA1" s="353"/>
      <c r="AB1" s="353"/>
    </row>
    <row r="2" spans="1:30" s="30" customFormat="1" ht="43.15">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c r="A3" s="137">
        <v>41309</v>
      </c>
      <c r="B3" s="138" t="s">
        <v>228</v>
      </c>
      <c r="C3" s="138">
        <v>303</v>
      </c>
      <c r="D3" s="138" t="s">
        <v>124</v>
      </c>
      <c r="E3" s="138" t="s">
        <v>229</v>
      </c>
      <c r="F3" s="138" t="s">
        <v>218</v>
      </c>
      <c r="G3" s="139">
        <v>82</v>
      </c>
      <c r="H3" s="139">
        <v>254.3</v>
      </c>
      <c r="I3" s="139">
        <v>7.72</v>
      </c>
      <c r="J3" s="139">
        <v>184.2</v>
      </c>
      <c r="K3" s="140">
        <v>7.44</v>
      </c>
      <c r="L3" s="141">
        <v>1.4E-2</v>
      </c>
      <c r="M3" s="139">
        <v>0.4</v>
      </c>
      <c r="N3" s="139" t="s">
        <v>219</v>
      </c>
      <c r="O3" s="142"/>
      <c r="P3" s="142"/>
    </row>
    <row r="4" spans="1:30">
      <c r="A4" s="137">
        <v>41431.465277777781</v>
      </c>
      <c r="B4" s="138" t="s">
        <v>257</v>
      </c>
      <c r="C4" s="138">
        <v>303</v>
      </c>
      <c r="D4" s="138" t="s">
        <v>124</v>
      </c>
      <c r="E4" s="138" t="s">
        <v>258</v>
      </c>
      <c r="F4" s="138" t="s">
        <v>218</v>
      </c>
      <c r="G4" s="139">
        <v>94</v>
      </c>
      <c r="H4" s="139">
        <v>256.10000000000002</v>
      </c>
      <c r="I4" s="139">
        <v>7.19</v>
      </c>
      <c r="J4" s="139">
        <v>157.80000000000001</v>
      </c>
      <c r="K4" s="140">
        <v>4.26</v>
      </c>
      <c r="L4" s="141">
        <v>0.02</v>
      </c>
      <c r="M4" s="139">
        <v>0.9</v>
      </c>
      <c r="N4" s="139" t="s">
        <v>219</v>
      </c>
      <c r="O4" s="142"/>
      <c r="P4" s="142"/>
      <c r="W4" s="144">
        <v>3</v>
      </c>
      <c r="X4" s="144">
        <v>2</v>
      </c>
      <c r="Y4" s="144">
        <v>2</v>
      </c>
      <c r="Z4" s="144">
        <v>9</v>
      </c>
      <c r="AA4" s="144">
        <v>4</v>
      </c>
      <c r="AB4" s="144">
        <v>2</v>
      </c>
      <c r="AC4" s="144">
        <v>15</v>
      </c>
      <c r="AD4" s="48" t="s">
        <v>183</v>
      </c>
    </row>
    <row r="5" spans="1:30">
      <c r="A5" s="137">
        <v>41499</v>
      </c>
      <c r="B5" s="138" t="s">
        <v>270</v>
      </c>
      <c r="C5" s="138">
        <v>303</v>
      </c>
      <c r="D5" s="138" t="s">
        <v>124</v>
      </c>
      <c r="E5" s="138" t="s">
        <v>229</v>
      </c>
      <c r="F5" s="138" t="s">
        <v>218</v>
      </c>
      <c r="G5" s="139">
        <v>90</v>
      </c>
      <c r="H5" s="139">
        <v>273.2</v>
      </c>
      <c r="I5" s="139">
        <v>7.16</v>
      </c>
      <c r="J5" s="139">
        <v>177.8</v>
      </c>
      <c r="K5" s="140">
        <v>16.260000000000002</v>
      </c>
      <c r="L5" s="141">
        <v>3.4000000000000002E-2</v>
      </c>
      <c r="M5" s="139">
        <v>0.9</v>
      </c>
      <c r="N5" s="139" t="s">
        <v>219</v>
      </c>
      <c r="O5" s="142"/>
      <c r="P5" s="142"/>
      <c r="W5" s="144">
        <v>2</v>
      </c>
      <c r="X5" s="144">
        <v>1</v>
      </c>
      <c r="Y5" s="144">
        <v>0</v>
      </c>
      <c r="Z5" s="144">
        <v>6</v>
      </c>
      <c r="AA5" s="144">
        <v>2</v>
      </c>
      <c r="AB5" s="144">
        <v>0</v>
      </c>
      <c r="AC5" s="144">
        <v>8</v>
      </c>
      <c r="AD5" s="48" t="s">
        <v>182</v>
      </c>
    </row>
    <row r="6" spans="1:30">
      <c r="A6" s="137">
        <v>41588.399305555555</v>
      </c>
      <c r="B6" s="138" t="s">
        <v>273</v>
      </c>
      <c r="C6" s="138">
        <v>303</v>
      </c>
      <c r="D6" s="138" t="s">
        <v>124</v>
      </c>
      <c r="E6" s="138" t="s">
        <v>229</v>
      </c>
      <c r="F6" s="138" t="s">
        <v>218</v>
      </c>
      <c r="G6" s="139">
        <v>116</v>
      </c>
      <c r="H6" s="139">
        <v>301</v>
      </c>
      <c r="I6" s="139">
        <v>7.37</v>
      </c>
      <c r="J6" s="139">
        <v>162.69999999999999</v>
      </c>
      <c r="K6" s="140">
        <v>3.47</v>
      </c>
      <c r="L6" s="141">
        <v>1.4E-2</v>
      </c>
      <c r="M6" s="139">
        <v>0.2</v>
      </c>
      <c r="N6" s="139" t="s">
        <v>219</v>
      </c>
      <c r="O6" s="142"/>
      <c r="P6" s="142"/>
    </row>
    <row r="7" spans="1:30">
      <c r="A7" s="137">
        <v>41690</v>
      </c>
      <c r="B7" s="138" t="s">
        <v>295</v>
      </c>
      <c r="C7" s="138">
        <v>303</v>
      </c>
      <c r="D7" s="138" t="s">
        <v>124</v>
      </c>
      <c r="E7" s="138" t="s">
        <v>229</v>
      </c>
      <c r="F7" s="138" t="s">
        <v>218</v>
      </c>
      <c r="G7" s="139">
        <v>100</v>
      </c>
      <c r="H7" s="139">
        <v>259.3</v>
      </c>
      <c r="I7" s="139">
        <v>7.38</v>
      </c>
      <c r="J7" s="139">
        <v>151.1</v>
      </c>
      <c r="K7" s="140">
        <v>3.67</v>
      </c>
      <c r="L7" s="141">
        <v>1.7999999999999999E-2</v>
      </c>
      <c r="M7" s="139">
        <v>0</v>
      </c>
      <c r="N7" s="139" t="s">
        <v>219</v>
      </c>
      <c r="O7" s="142"/>
      <c r="P7" s="142"/>
    </row>
    <row r="8" spans="1:30">
      <c r="A8" s="137">
        <v>41766</v>
      </c>
      <c r="B8" s="138" t="s">
        <v>303</v>
      </c>
      <c r="C8" s="138">
        <v>303</v>
      </c>
      <c r="D8" s="138" t="s">
        <v>124</v>
      </c>
      <c r="E8" s="138" t="s">
        <v>258</v>
      </c>
      <c r="F8" s="138" t="s">
        <v>218</v>
      </c>
      <c r="G8" s="139">
        <v>92</v>
      </c>
      <c r="H8" s="139">
        <v>260.89999999999998</v>
      </c>
      <c r="I8" s="139">
        <v>7.13</v>
      </c>
      <c r="J8" s="139">
        <v>134.30000000000001</v>
      </c>
      <c r="K8" s="140">
        <v>3.38</v>
      </c>
      <c r="L8" s="141">
        <v>0.02</v>
      </c>
      <c r="M8" s="139">
        <v>0</v>
      </c>
      <c r="N8" s="139" t="s">
        <v>219</v>
      </c>
      <c r="O8" s="142"/>
      <c r="P8" s="142"/>
      <c r="W8" s="144">
        <v>2</v>
      </c>
      <c r="X8" s="144">
        <v>1</v>
      </c>
      <c r="Y8" s="144">
        <v>0</v>
      </c>
      <c r="Z8" s="144">
        <v>6</v>
      </c>
      <c r="AA8" s="144">
        <v>2</v>
      </c>
      <c r="AB8" s="144">
        <v>0</v>
      </c>
      <c r="AC8" s="144">
        <v>8</v>
      </c>
      <c r="AD8" s="48" t="s">
        <v>182</v>
      </c>
    </row>
    <row r="9" spans="1:30">
      <c r="A9" s="137">
        <v>41854</v>
      </c>
      <c r="B9" s="138" t="s">
        <v>309</v>
      </c>
      <c r="C9" s="138">
        <v>303</v>
      </c>
      <c r="D9" s="138" t="s">
        <v>124</v>
      </c>
      <c r="E9" s="138" t="s">
        <v>229</v>
      </c>
      <c r="F9" s="138" t="s">
        <v>218</v>
      </c>
      <c r="G9" s="139">
        <v>114</v>
      </c>
      <c r="H9" s="139">
        <v>272</v>
      </c>
      <c r="I9" s="139">
        <v>7.42</v>
      </c>
      <c r="J9" s="139">
        <v>173.9</v>
      </c>
      <c r="K9" s="140">
        <v>2.94</v>
      </c>
      <c r="L9" s="141">
        <v>2.4E-2</v>
      </c>
      <c r="M9" s="139">
        <v>0.1</v>
      </c>
      <c r="N9" s="139" t="s">
        <v>219</v>
      </c>
      <c r="O9" s="142"/>
      <c r="P9" s="142"/>
    </row>
    <row r="10" spans="1:30">
      <c r="A10" s="137">
        <v>41956</v>
      </c>
      <c r="B10" s="138" t="s">
        <v>336</v>
      </c>
      <c r="C10" s="138">
        <v>303</v>
      </c>
      <c r="D10" s="138" t="s">
        <v>124</v>
      </c>
      <c r="E10" s="138" t="s">
        <v>229</v>
      </c>
      <c r="F10" s="138" t="s">
        <v>218</v>
      </c>
      <c r="G10" s="139">
        <v>106</v>
      </c>
      <c r="H10" s="139">
        <v>308</v>
      </c>
      <c r="I10" s="139">
        <v>7.41</v>
      </c>
      <c r="J10" s="139">
        <v>127.8</v>
      </c>
      <c r="K10" s="140">
        <v>3.43</v>
      </c>
      <c r="L10" s="141">
        <v>2.5999999999999999E-2</v>
      </c>
      <c r="M10" s="139">
        <v>0</v>
      </c>
      <c r="N10" s="139" t="s">
        <v>219</v>
      </c>
      <c r="O10" s="142"/>
      <c r="P10" s="142"/>
    </row>
    <row r="11" spans="1:30">
      <c r="A11" s="137">
        <v>42040</v>
      </c>
      <c r="B11" s="138" t="s">
        <v>350</v>
      </c>
      <c r="C11" s="138">
        <v>303</v>
      </c>
      <c r="D11" s="138" t="s">
        <v>124</v>
      </c>
      <c r="E11" s="138" t="s">
        <v>229</v>
      </c>
      <c r="F11" s="138" t="s">
        <v>218</v>
      </c>
      <c r="G11" s="139">
        <v>122</v>
      </c>
      <c r="H11" s="139">
        <v>259.8</v>
      </c>
      <c r="I11" s="139">
        <v>7.81</v>
      </c>
      <c r="J11" s="139">
        <v>153.1</v>
      </c>
      <c r="K11" s="140">
        <v>3.33</v>
      </c>
      <c r="L11" s="141">
        <v>1.4E-2</v>
      </c>
      <c r="M11" s="139">
        <v>0.1</v>
      </c>
      <c r="N11" s="139" t="s">
        <v>219</v>
      </c>
      <c r="O11" s="142"/>
      <c r="P11" s="142"/>
    </row>
    <row r="12" spans="1:30">
      <c r="A12" s="137">
        <v>42131</v>
      </c>
      <c r="B12" s="138" t="s">
        <v>366</v>
      </c>
      <c r="C12" s="138">
        <v>303</v>
      </c>
      <c r="D12" s="138" t="s">
        <v>124</v>
      </c>
      <c r="E12" s="138" t="s">
        <v>229</v>
      </c>
      <c r="F12" s="138" t="s">
        <v>218</v>
      </c>
      <c r="G12" s="139">
        <v>106</v>
      </c>
      <c r="H12" s="139">
        <v>263</v>
      </c>
      <c r="I12" s="139">
        <v>7.7</v>
      </c>
      <c r="J12" s="139">
        <v>150.4</v>
      </c>
      <c r="K12" s="140">
        <v>2.91</v>
      </c>
      <c r="L12" s="141">
        <v>2.8000000000000001E-2</v>
      </c>
      <c r="M12" s="139">
        <v>0.6</v>
      </c>
      <c r="N12" s="139" t="s">
        <v>219</v>
      </c>
      <c r="O12" s="142"/>
      <c r="P12" s="142"/>
    </row>
    <row r="13" spans="1:30">
      <c r="A13" s="137">
        <v>42222</v>
      </c>
      <c r="B13" s="138" t="s">
        <v>377</v>
      </c>
      <c r="C13" s="138">
        <v>303</v>
      </c>
      <c r="D13" s="138" t="s">
        <v>124</v>
      </c>
      <c r="E13" s="143" t="s">
        <v>378</v>
      </c>
      <c r="F13" s="138" t="s">
        <v>218</v>
      </c>
      <c r="G13" s="139">
        <v>110</v>
      </c>
      <c r="H13" s="139">
        <v>269</v>
      </c>
      <c r="I13" s="139">
        <v>7.6</v>
      </c>
      <c r="J13" s="139">
        <v>156.5</v>
      </c>
      <c r="K13" s="140">
        <v>3.16</v>
      </c>
      <c r="L13" s="141">
        <v>2.5999999999999999E-2</v>
      </c>
      <c r="M13" s="139">
        <v>1</v>
      </c>
      <c r="N13" s="139" t="s">
        <v>219</v>
      </c>
      <c r="O13" s="142"/>
      <c r="P13" s="142"/>
    </row>
    <row r="14" spans="1:30">
      <c r="A14" s="137">
        <v>42313</v>
      </c>
      <c r="B14" s="138" t="s">
        <v>388</v>
      </c>
      <c r="C14" s="138">
        <v>303</v>
      </c>
      <c r="D14" s="138" t="s">
        <v>124</v>
      </c>
      <c r="E14" s="138" t="s">
        <v>229</v>
      </c>
      <c r="F14" s="138" t="s">
        <v>218</v>
      </c>
      <c r="G14" s="139">
        <v>120</v>
      </c>
      <c r="H14" s="139">
        <v>286</v>
      </c>
      <c r="I14" s="139">
        <v>7.5</v>
      </c>
      <c r="J14" s="139">
        <v>148.80000000000001</v>
      </c>
      <c r="K14" s="140">
        <v>2.67</v>
      </c>
      <c r="L14" s="141">
        <v>2.1999999999999999E-2</v>
      </c>
      <c r="M14" s="139">
        <v>0.3</v>
      </c>
      <c r="N14" s="139" t="s">
        <v>219</v>
      </c>
      <c r="O14" s="142"/>
      <c r="P14" s="142"/>
    </row>
    <row r="15" spans="1:30">
      <c r="A15" s="137">
        <v>42412</v>
      </c>
      <c r="B15" s="138" t="s">
        <v>422</v>
      </c>
      <c r="C15" s="138">
        <v>303</v>
      </c>
      <c r="D15" s="138" t="s">
        <v>124</v>
      </c>
      <c r="E15" s="138" t="s">
        <v>229</v>
      </c>
      <c r="F15" s="138" t="s">
        <v>218</v>
      </c>
      <c r="G15" s="139">
        <v>100</v>
      </c>
      <c r="H15" s="139">
        <v>247</v>
      </c>
      <c r="I15" s="139">
        <v>7.8</v>
      </c>
      <c r="J15" s="139">
        <v>185</v>
      </c>
      <c r="K15" s="140">
        <v>3.29</v>
      </c>
      <c r="L15" s="141">
        <v>1.7999999999999999E-2</v>
      </c>
      <c r="M15" s="139">
        <v>0.3</v>
      </c>
      <c r="N15" s="139" t="s">
        <v>219</v>
      </c>
      <c r="O15" s="142"/>
      <c r="P15" s="142"/>
    </row>
    <row r="16" spans="1:30">
      <c r="A16" s="137">
        <v>42500.59375</v>
      </c>
      <c r="B16" s="138" t="s">
        <v>431</v>
      </c>
      <c r="C16" s="138">
        <v>303</v>
      </c>
      <c r="D16" s="138" t="s">
        <v>124</v>
      </c>
      <c r="E16" s="138" t="s">
        <v>258</v>
      </c>
      <c r="F16" s="138" t="s">
        <v>218</v>
      </c>
      <c r="G16" s="139">
        <v>98</v>
      </c>
      <c r="H16" s="139">
        <v>224</v>
      </c>
      <c r="I16" s="139">
        <v>7.7</v>
      </c>
      <c r="J16" s="139">
        <v>135</v>
      </c>
      <c r="K16" s="140">
        <v>2.88</v>
      </c>
      <c r="L16" s="141">
        <v>0.02</v>
      </c>
      <c r="M16" s="139">
        <v>0.1</v>
      </c>
      <c r="N16" s="139" t="s">
        <v>219</v>
      </c>
      <c r="O16" s="142"/>
      <c r="P16" s="142"/>
      <c r="W16" s="144">
        <v>2</v>
      </c>
      <c r="X16" s="144">
        <v>1</v>
      </c>
      <c r="Y16" s="144">
        <v>1</v>
      </c>
      <c r="Z16" s="144">
        <v>6</v>
      </c>
      <c r="AA16" s="144">
        <v>2</v>
      </c>
      <c r="AB16" s="144">
        <v>1</v>
      </c>
      <c r="AC16" s="144">
        <v>9</v>
      </c>
      <c r="AD16" s="48" t="s">
        <v>182</v>
      </c>
    </row>
    <row r="17" spans="1:30">
      <c r="A17" s="137">
        <v>42593.458333333336</v>
      </c>
      <c r="B17" s="138" t="s">
        <v>449</v>
      </c>
      <c r="C17" s="138">
        <v>303</v>
      </c>
      <c r="D17" s="138" t="s">
        <v>124</v>
      </c>
      <c r="E17" s="138" t="s">
        <v>229</v>
      </c>
      <c r="F17" s="138" t="s">
        <v>218</v>
      </c>
      <c r="G17" s="139">
        <v>118</v>
      </c>
      <c r="H17" s="139">
        <v>279</v>
      </c>
      <c r="I17" s="139">
        <v>7.6</v>
      </c>
      <c r="J17" s="139">
        <v>172.5</v>
      </c>
      <c r="K17" s="140">
        <v>3.42</v>
      </c>
      <c r="L17" s="141">
        <v>1.6E-2</v>
      </c>
      <c r="M17" s="139">
        <v>0.3</v>
      </c>
      <c r="N17" s="139" t="s">
        <v>219</v>
      </c>
      <c r="O17" s="142"/>
      <c r="P17" s="142"/>
      <c r="W17" s="144">
        <v>2</v>
      </c>
      <c r="X17" s="144">
        <v>3</v>
      </c>
      <c r="Y17" s="144">
        <v>2</v>
      </c>
      <c r="Z17" s="144">
        <v>6</v>
      </c>
      <c r="AA17" s="144">
        <v>6</v>
      </c>
      <c r="AB17" s="144">
        <v>2</v>
      </c>
      <c r="AC17" s="144">
        <v>14</v>
      </c>
      <c r="AD17" s="48" t="s">
        <v>183</v>
      </c>
    </row>
    <row r="18" spans="1:30">
      <c r="A18" s="137">
        <v>42683.604166666664</v>
      </c>
      <c r="B18" s="138" t="s">
        <v>477</v>
      </c>
      <c r="C18" s="138">
        <v>303</v>
      </c>
      <c r="D18" s="138" t="s">
        <v>124</v>
      </c>
      <c r="E18" s="138" t="s">
        <v>229</v>
      </c>
      <c r="F18" s="138" t="s">
        <v>218</v>
      </c>
      <c r="G18" s="139">
        <v>120</v>
      </c>
      <c r="H18" s="139">
        <v>287</v>
      </c>
      <c r="I18" s="139">
        <v>7.7</v>
      </c>
      <c r="J18" s="139">
        <v>140</v>
      </c>
      <c r="K18" s="140">
        <v>2.36</v>
      </c>
      <c r="L18" s="141">
        <v>1.7000000000000001E-2</v>
      </c>
      <c r="M18" s="139">
        <v>0.3</v>
      </c>
      <c r="N18" s="139" t="s">
        <v>219</v>
      </c>
      <c r="O18" s="142"/>
      <c r="P18" s="142"/>
    </row>
    <row r="19" spans="1:30">
      <c r="A19" s="137">
        <v>42782</v>
      </c>
      <c r="B19" s="138" t="s">
        <v>501</v>
      </c>
      <c r="C19" s="138">
        <v>303</v>
      </c>
      <c r="D19" s="138" t="s">
        <v>124</v>
      </c>
      <c r="E19" s="138" t="s">
        <v>229</v>
      </c>
      <c r="F19" s="138" t="s">
        <v>218</v>
      </c>
      <c r="G19" s="139">
        <v>106</v>
      </c>
      <c r="H19" s="139">
        <v>267</v>
      </c>
      <c r="I19" s="139">
        <v>7.6</v>
      </c>
      <c r="J19" s="139">
        <v>88.9</v>
      </c>
      <c r="K19" s="140">
        <v>3.42</v>
      </c>
      <c r="L19" s="141">
        <v>3.1E-2</v>
      </c>
      <c r="M19" s="139">
        <v>0.4</v>
      </c>
      <c r="N19" s="139" t="s">
        <v>219</v>
      </c>
      <c r="O19" s="142"/>
      <c r="P19" s="142"/>
    </row>
    <row r="20" spans="1:30">
      <c r="A20" s="137">
        <v>42865.625</v>
      </c>
      <c r="B20" s="138" t="s">
        <v>518</v>
      </c>
      <c r="C20" s="138">
        <v>303</v>
      </c>
      <c r="D20" s="138" t="s">
        <v>124</v>
      </c>
      <c r="E20" s="138" t="s">
        <v>229</v>
      </c>
      <c r="F20" s="138" t="s">
        <v>218</v>
      </c>
      <c r="G20" s="139">
        <v>72</v>
      </c>
      <c r="H20" s="139">
        <v>199.4</v>
      </c>
      <c r="I20" s="139">
        <v>7.2</v>
      </c>
      <c r="J20" s="139">
        <v>28.9</v>
      </c>
      <c r="K20" s="140">
        <v>3.37</v>
      </c>
      <c r="L20" s="141">
        <v>2.5999999999999999E-2</v>
      </c>
      <c r="M20" s="139">
        <v>1.1000000000000001</v>
      </c>
      <c r="N20" s="139" t="s">
        <v>219</v>
      </c>
      <c r="O20" s="142"/>
      <c r="P20" s="142"/>
      <c r="W20" s="144">
        <v>3</v>
      </c>
      <c r="X20" s="144">
        <v>2</v>
      </c>
      <c r="Y20" s="144">
        <v>2</v>
      </c>
      <c r="Z20" s="144">
        <v>9</v>
      </c>
      <c r="AA20" s="144">
        <v>4</v>
      </c>
      <c r="AB20" s="144">
        <v>2</v>
      </c>
      <c r="AC20" s="144">
        <v>15</v>
      </c>
      <c r="AD20" s="48" t="s">
        <v>183</v>
      </c>
    </row>
    <row r="21" spans="1:30">
      <c r="A21" s="137">
        <v>42955.583333333336</v>
      </c>
      <c r="B21" s="138" t="s">
        <v>529</v>
      </c>
      <c r="C21" s="138">
        <v>303</v>
      </c>
      <c r="D21" s="138" t="s">
        <v>124</v>
      </c>
      <c r="E21" s="138" t="s">
        <v>258</v>
      </c>
      <c r="F21" s="138" t="s">
        <v>218</v>
      </c>
      <c r="G21" s="139">
        <v>108</v>
      </c>
      <c r="H21" s="139">
        <v>257</v>
      </c>
      <c r="I21" s="139">
        <v>7.5</v>
      </c>
      <c r="J21" s="139">
        <v>166.7</v>
      </c>
      <c r="K21" s="140">
        <v>3.3</v>
      </c>
      <c r="L21" s="141">
        <v>3.4000000000000002E-2</v>
      </c>
      <c r="M21" s="139">
        <v>0.3</v>
      </c>
      <c r="N21" s="139" t="s">
        <v>219</v>
      </c>
      <c r="O21" s="142"/>
      <c r="P21" s="142"/>
      <c r="W21" s="215">
        <v>3</v>
      </c>
      <c r="X21" s="142">
        <v>2</v>
      </c>
      <c r="Y21" s="142">
        <v>1</v>
      </c>
      <c r="Z21" s="142">
        <v>9</v>
      </c>
      <c r="AA21" s="142">
        <v>4</v>
      </c>
      <c r="AB21" s="142">
        <v>1</v>
      </c>
      <c r="AC21" s="142">
        <v>14</v>
      </c>
      <c r="AD21" s="48" t="s">
        <v>183</v>
      </c>
    </row>
    <row r="22" spans="1:30">
      <c r="A22" s="137">
        <v>43045</v>
      </c>
      <c r="B22" s="138" t="s">
        <v>551</v>
      </c>
      <c r="C22" s="138">
        <v>303</v>
      </c>
      <c r="D22" s="138" t="s">
        <v>124</v>
      </c>
      <c r="E22" s="138" t="s">
        <v>258</v>
      </c>
      <c r="F22" s="138" t="s">
        <v>218</v>
      </c>
      <c r="G22" s="139">
        <v>114</v>
      </c>
      <c r="H22" s="139">
        <v>291</v>
      </c>
      <c r="I22" s="139">
        <v>7.8</v>
      </c>
      <c r="J22" s="139">
        <v>168.9</v>
      </c>
      <c r="K22" s="140">
        <v>3.38</v>
      </c>
      <c r="L22" s="141">
        <v>2.1000000000000001E-2</v>
      </c>
      <c r="M22" s="139">
        <v>0.3</v>
      </c>
      <c r="N22" s="139" t="s">
        <v>219</v>
      </c>
      <c r="O22" s="142"/>
      <c r="P22" s="142"/>
    </row>
    <row r="23" spans="1:30">
      <c r="A23" s="137">
        <v>43144</v>
      </c>
      <c r="B23" s="138" t="s">
        <v>586</v>
      </c>
      <c r="C23" s="138">
        <v>303</v>
      </c>
      <c r="D23" s="138" t="s">
        <v>124</v>
      </c>
      <c r="E23" s="138" t="s">
        <v>587</v>
      </c>
      <c r="F23" s="138" t="s">
        <v>218</v>
      </c>
      <c r="G23" s="139">
        <v>96</v>
      </c>
      <c r="H23" s="139">
        <v>256</v>
      </c>
      <c r="I23" s="139">
        <v>7.6</v>
      </c>
      <c r="J23" s="139">
        <v>151.1</v>
      </c>
      <c r="K23" s="140">
        <v>3.91</v>
      </c>
      <c r="L23" s="141">
        <v>1.2E-2</v>
      </c>
      <c r="M23" s="139">
        <v>0.8</v>
      </c>
      <c r="N23" s="139" t="s">
        <v>219</v>
      </c>
      <c r="O23" s="145"/>
      <c r="P23" s="145"/>
    </row>
    <row r="24" spans="1:30">
      <c r="A24" s="137">
        <v>43227</v>
      </c>
      <c r="B24" s="138" t="s">
        <v>612</v>
      </c>
      <c r="C24" s="138">
        <v>303</v>
      </c>
      <c r="D24" s="138" t="s">
        <v>124</v>
      </c>
      <c r="E24" s="138" t="s">
        <v>613</v>
      </c>
      <c r="F24" s="138" t="s">
        <v>218</v>
      </c>
      <c r="G24" s="139">
        <v>58</v>
      </c>
      <c r="H24" s="139">
        <v>175.4</v>
      </c>
      <c r="I24" s="139">
        <v>7.2</v>
      </c>
      <c r="J24" s="139">
        <v>130.4</v>
      </c>
      <c r="K24" s="140">
        <v>3.88</v>
      </c>
      <c r="L24" s="141">
        <v>2.4E-2</v>
      </c>
      <c r="M24" s="139">
        <v>1.5</v>
      </c>
      <c r="N24" s="139" t="s">
        <v>219</v>
      </c>
      <c r="O24" s="145"/>
      <c r="P24" s="145"/>
      <c r="W24" s="144">
        <v>2</v>
      </c>
      <c r="X24" s="144">
        <v>3</v>
      </c>
      <c r="Y24" s="144">
        <v>1</v>
      </c>
      <c r="Z24" s="144">
        <v>6</v>
      </c>
      <c r="AA24" s="144">
        <v>6</v>
      </c>
      <c r="AB24" s="144">
        <v>1</v>
      </c>
      <c r="AC24" s="144">
        <v>13</v>
      </c>
      <c r="AD24" s="48" t="s">
        <v>183</v>
      </c>
    </row>
    <row r="25" spans="1:30">
      <c r="A25" s="137">
        <v>43321</v>
      </c>
      <c r="B25" s="138" t="s">
        <v>660</v>
      </c>
      <c r="C25" s="138">
        <v>303</v>
      </c>
      <c r="D25" s="138" t="s">
        <v>124</v>
      </c>
      <c r="E25" s="138" t="s">
        <v>229</v>
      </c>
      <c r="F25" s="138" t="s">
        <v>218</v>
      </c>
      <c r="G25" s="139">
        <v>150</v>
      </c>
      <c r="H25" s="139">
        <v>243</v>
      </c>
      <c r="I25" s="139">
        <v>7.1</v>
      </c>
      <c r="J25" s="139">
        <v>212</v>
      </c>
      <c r="K25" s="140">
        <v>3.86</v>
      </c>
      <c r="L25" s="141">
        <v>6.0000000000000001E-3</v>
      </c>
      <c r="M25" s="139">
        <v>2.4</v>
      </c>
      <c r="N25" s="139" t="s">
        <v>219</v>
      </c>
      <c r="O25" s="145"/>
      <c r="P25" s="145"/>
      <c r="V25" s="67"/>
      <c r="W25" s="215">
        <v>5</v>
      </c>
      <c r="X25" s="142">
        <v>3</v>
      </c>
      <c r="Y25" s="142">
        <v>1</v>
      </c>
      <c r="Z25" s="142">
        <v>15</v>
      </c>
      <c r="AA25" s="142">
        <v>6</v>
      </c>
      <c r="AB25" s="142">
        <v>1</v>
      </c>
      <c r="AC25" s="142">
        <v>22</v>
      </c>
      <c r="AD25" s="48" t="s">
        <v>184</v>
      </c>
    </row>
    <row r="26" spans="1:30">
      <c r="A26" s="137">
        <v>43417</v>
      </c>
      <c r="B26" s="138" t="s">
        <v>680</v>
      </c>
      <c r="C26" s="138">
        <v>303</v>
      </c>
      <c r="D26" s="138" t="s">
        <v>124</v>
      </c>
      <c r="E26" s="138" t="s">
        <v>258</v>
      </c>
      <c r="F26" s="138" t="s">
        <v>218</v>
      </c>
      <c r="G26" s="139">
        <v>104</v>
      </c>
      <c r="H26" s="139">
        <v>283</v>
      </c>
      <c r="I26" s="139">
        <v>7.2</v>
      </c>
      <c r="J26" s="139">
        <v>163.1</v>
      </c>
      <c r="K26" s="140">
        <v>4.5</v>
      </c>
      <c r="L26" s="141">
        <v>2.1000000000000001E-2</v>
      </c>
      <c r="M26" s="139">
        <v>0.4</v>
      </c>
      <c r="N26" s="139" t="s">
        <v>219</v>
      </c>
      <c r="O26" s="145"/>
      <c r="P26" s="145"/>
      <c r="V26" s="67"/>
    </row>
    <row r="27" spans="1:30">
      <c r="A27" s="137">
        <v>43510</v>
      </c>
      <c r="B27" s="138" t="s">
        <v>708</v>
      </c>
      <c r="C27" s="138">
        <v>303</v>
      </c>
      <c r="D27" s="138" t="s">
        <v>124</v>
      </c>
      <c r="E27" s="138" t="s">
        <v>229</v>
      </c>
      <c r="F27" s="138" t="s">
        <v>218</v>
      </c>
      <c r="G27" s="139">
        <v>52</v>
      </c>
      <c r="H27" s="139">
        <v>194.7</v>
      </c>
      <c r="I27" s="139">
        <v>7</v>
      </c>
      <c r="J27" s="139">
        <v>119.8</v>
      </c>
      <c r="K27" s="140">
        <v>5.37</v>
      </c>
      <c r="L27" s="141">
        <v>1.4999999999999999E-2</v>
      </c>
      <c r="M27" s="139">
        <v>0</v>
      </c>
      <c r="N27" s="139" t="s">
        <v>219</v>
      </c>
    </row>
    <row r="28" spans="1:30">
      <c r="A28" s="137">
        <v>43590</v>
      </c>
      <c r="B28" s="138" t="s">
        <v>718</v>
      </c>
      <c r="C28" s="138">
        <v>303</v>
      </c>
      <c r="D28" s="138" t="s">
        <v>124</v>
      </c>
      <c r="E28" s="138" t="s">
        <v>229</v>
      </c>
      <c r="F28" s="138" t="s">
        <v>218</v>
      </c>
      <c r="G28" s="139">
        <v>62</v>
      </c>
      <c r="H28" s="139">
        <v>189.9</v>
      </c>
      <c r="I28" s="139">
        <v>6.9</v>
      </c>
      <c r="J28" s="139">
        <v>112.2</v>
      </c>
      <c r="K28" s="140">
        <v>4.24</v>
      </c>
      <c r="L28" s="141">
        <v>1.7000000000000001E-2</v>
      </c>
      <c r="M28" s="139">
        <v>2.5</v>
      </c>
      <c r="N28" s="139" t="s">
        <v>219</v>
      </c>
    </row>
    <row r="29" spans="1:30">
      <c r="A29" s="137">
        <v>43690</v>
      </c>
      <c r="B29" s="138" t="s">
        <v>754</v>
      </c>
      <c r="C29" s="138">
        <v>303</v>
      </c>
      <c r="D29" s="138" t="s">
        <v>124</v>
      </c>
      <c r="E29" s="138" t="s">
        <v>755</v>
      </c>
      <c r="F29" s="138" t="s">
        <v>218</v>
      </c>
      <c r="G29" s="139">
        <v>96</v>
      </c>
      <c r="H29" s="139">
        <v>276</v>
      </c>
      <c r="I29" s="139">
        <v>7</v>
      </c>
      <c r="J29" s="139">
        <v>161.30000000000001</v>
      </c>
      <c r="K29" s="140">
        <v>4.1100000000000003</v>
      </c>
      <c r="L29" s="141">
        <v>1.9E-2</v>
      </c>
      <c r="M29" s="139">
        <v>0.9</v>
      </c>
      <c r="N29" s="139" t="s">
        <v>219</v>
      </c>
      <c r="W29" s="144">
        <v>3</v>
      </c>
      <c r="X29" s="144">
        <v>4</v>
      </c>
      <c r="Y29" s="144">
        <v>1</v>
      </c>
      <c r="Z29" s="144">
        <v>9</v>
      </c>
      <c r="AA29" s="144">
        <v>8</v>
      </c>
      <c r="AB29" s="144">
        <v>1</v>
      </c>
      <c r="AC29" s="144">
        <v>18</v>
      </c>
      <c r="AD29" s="48" t="s">
        <v>184</v>
      </c>
    </row>
    <row r="30" spans="1:30">
      <c r="A30" s="137">
        <v>43775</v>
      </c>
      <c r="B30" s="138" t="s">
        <v>782</v>
      </c>
      <c r="C30" s="138">
        <v>303</v>
      </c>
      <c r="D30" s="138" t="s">
        <v>124</v>
      </c>
      <c r="E30" s="138" t="s">
        <v>229</v>
      </c>
      <c r="F30" s="138" t="s">
        <v>218</v>
      </c>
      <c r="G30" s="139">
        <v>80</v>
      </c>
      <c r="H30" s="139">
        <v>241.2</v>
      </c>
      <c r="I30" s="139">
        <v>7</v>
      </c>
      <c r="J30" s="139">
        <v>142.9</v>
      </c>
      <c r="K30" s="140">
        <v>5.48</v>
      </c>
      <c r="L30" s="141">
        <v>5.0000000000000001E-3</v>
      </c>
      <c r="M30" s="139">
        <v>0.5</v>
      </c>
      <c r="N30" s="139" t="s">
        <v>219</v>
      </c>
      <c r="Q30" s="50"/>
      <c r="T30" s="67"/>
      <c r="U30" s="67"/>
    </row>
    <row r="31" spans="1:30">
      <c r="A31" s="137">
        <v>43864</v>
      </c>
      <c r="B31" s="138" t="s">
        <v>798</v>
      </c>
      <c r="C31" s="138">
        <v>303</v>
      </c>
      <c r="D31" s="138" t="s">
        <v>124</v>
      </c>
      <c r="E31" s="138" t="s">
        <v>258</v>
      </c>
      <c r="F31" s="138" t="s">
        <v>218</v>
      </c>
      <c r="G31" s="139">
        <v>72</v>
      </c>
      <c r="H31" s="139">
        <v>211.5</v>
      </c>
      <c r="I31" s="139">
        <v>7.4</v>
      </c>
      <c r="J31" s="139">
        <v>154.9</v>
      </c>
      <c r="K31" s="140">
        <v>4.37</v>
      </c>
      <c r="L31" s="141">
        <v>1.4E-2</v>
      </c>
      <c r="M31" s="139">
        <v>2</v>
      </c>
      <c r="N31" s="139" t="s">
        <v>219</v>
      </c>
    </row>
    <row r="32" spans="1:30">
      <c r="A32" s="137">
        <v>43958</v>
      </c>
      <c r="B32" s="138" t="s">
        <v>820</v>
      </c>
      <c r="C32" s="138">
        <v>303</v>
      </c>
      <c r="D32" s="138" t="s">
        <v>124</v>
      </c>
      <c r="E32" s="138" t="s">
        <v>587</v>
      </c>
      <c r="F32" s="138" t="s">
        <v>218</v>
      </c>
      <c r="G32" s="139">
        <v>64</v>
      </c>
      <c r="H32" s="139">
        <v>175.5</v>
      </c>
      <c r="I32" s="139">
        <v>7</v>
      </c>
      <c r="J32" s="139">
        <v>114.2</v>
      </c>
      <c r="K32" s="140">
        <v>3.56</v>
      </c>
      <c r="L32" s="141">
        <v>1.9E-2</v>
      </c>
      <c r="M32" s="139">
        <v>1.1000000000000001</v>
      </c>
      <c r="N32" s="139" t="s">
        <v>219</v>
      </c>
    </row>
    <row r="33" spans="1:32">
      <c r="A33" s="137">
        <v>44147</v>
      </c>
      <c r="B33" s="138" t="s">
        <v>828</v>
      </c>
      <c r="C33" s="138">
        <v>303</v>
      </c>
      <c r="D33" s="138" t="s">
        <v>124</v>
      </c>
      <c r="E33" s="138" t="s">
        <v>258</v>
      </c>
      <c r="F33" s="138" t="s">
        <v>218</v>
      </c>
      <c r="G33" s="139">
        <v>100</v>
      </c>
      <c r="H33" s="139">
        <v>266.5</v>
      </c>
      <c r="I33" s="139">
        <v>7.4</v>
      </c>
      <c r="J33" s="139">
        <v>144.4</v>
      </c>
      <c r="K33" s="140">
        <v>3.94</v>
      </c>
      <c r="L33" s="141">
        <v>2.3E-2</v>
      </c>
      <c r="M33" s="139">
        <v>0.6</v>
      </c>
      <c r="N33" s="139">
        <v>1</v>
      </c>
    </row>
    <row r="34" spans="1:32">
      <c r="A34" s="137">
        <v>44248</v>
      </c>
      <c r="B34" s="138" t="s">
        <v>844</v>
      </c>
      <c r="C34" s="138">
        <v>303</v>
      </c>
      <c r="D34" s="138" t="s">
        <v>124</v>
      </c>
      <c r="E34" s="138" t="s">
        <v>845</v>
      </c>
      <c r="F34" s="138" t="s">
        <v>218</v>
      </c>
      <c r="G34" s="138">
        <v>90</v>
      </c>
      <c r="H34" s="138">
        <v>249.1</v>
      </c>
      <c r="I34" s="138">
        <v>7.5</v>
      </c>
      <c r="J34" s="138">
        <v>143.4</v>
      </c>
      <c r="K34" s="138">
        <v>3.91</v>
      </c>
      <c r="L34" s="138">
        <v>1.7000000000000001E-2</v>
      </c>
      <c r="M34" s="138">
        <v>0</v>
      </c>
      <c r="N34" s="138">
        <v>0.4</v>
      </c>
    </row>
    <row r="35" spans="1:32">
      <c r="A35" s="137">
        <v>44317</v>
      </c>
      <c r="B35" s="138" t="s">
        <v>868</v>
      </c>
      <c r="C35" s="138">
        <v>303</v>
      </c>
      <c r="D35" s="138" t="s">
        <v>124</v>
      </c>
      <c r="E35" s="138" t="s">
        <v>258</v>
      </c>
      <c r="F35" s="138" t="s">
        <v>218</v>
      </c>
      <c r="G35" s="138">
        <v>52</v>
      </c>
      <c r="H35" s="138">
        <v>156.19999999999999</v>
      </c>
      <c r="I35" s="138">
        <v>7.4</v>
      </c>
      <c r="J35" s="138">
        <v>103.3</v>
      </c>
      <c r="K35" s="138">
        <v>3.59</v>
      </c>
      <c r="L35" s="138">
        <v>4.2000000000000003E-2</v>
      </c>
      <c r="M35" s="138">
        <v>3.5</v>
      </c>
      <c r="N35" s="138">
        <v>4.9000000000000004</v>
      </c>
    </row>
    <row r="36" spans="1:32" s="31" customFormat="1">
      <c r="A36" s="137">
        <v>44416</v>
      </c>
      <c r="B36" s="138" t="s">
        <v>885</v>
      </c>
      <c r="C36" s="138">
        <v>303</v>
      </c>
      <c r="D36" s="138" t="str">
        <f>VLOOKUP(C36,site.locations!$A$2:$I$27,2)</f>
        <v>Clear Creek</v>
      </c>
      <c r="E36" s="138" t="s">
        <v>258</v>
      </c>
      <c r="F36" s="138" t="s">
        <v>218</v>
      </c>
      <c r="G36" s="138">
        <v>108</v>
      </c>
      <c r="H36" s="138">
        <v>279.60000000000002</v>
      </c>
      <c r="I36" s="138">
        <v>7.4</v>
      </c>
      <c r="J36" s="138">
        <v>160.4</v>
      </c>
      <c r="K36" s="138">
        <v>3.44</v>
      </c>
      <c r="L36" s="138">
        <v>3.1E-2</v>
      </c>
      <c r="M36" s="138">
        <v>0.1</v>
      </c>
      <c r="N36" s="138">
        <v>0.4</v>
      </c>
      <c r="O36" s="48"/>
      <c r="P36" s="48"/>
      <c r="Q36" s="50">
        <v>0.625</v>
      </c>
      <c r="R36" s="48">
        <v>54</v>
      </c>
      <c r="S36" s="48">
        <v>91</v>
      </c>
      <c r="T36" s="67">
        <f>CONVERT(R36,"F","C")</f>
        <v>12.222222222222221</v>
      </c>
      <c r="U36" s="67">
        <f>CONVERT(S36,"F","C")</f>
        <v>32.777777777777779</v>
      </c>
      <c r="V36" s="48"/>
      <c r="W36" s="48">
        <v>2</v>
      </c>
      <c r="X36" s="48">
        <v>2</v>
      </c>
      <c r="Y36" s="48">
        <v>1</v>
      </c>
      <c r="Z36" s="48">
        <v>6</v>
      </c>
      <c r="AA36" s="48">
        <v>4</v>
      </c>
      <c r="AB36" s="48">
        <v>1</v>
      </c>
      <c r="AC36" s="48">
        <v>11</v>
      </c>
      <c r="AD36" s="48" t="s">
        <v>183</v>
      </c>
      <c r="AE36" s="40"/>
      <c r="AF36" s="40"/>
    </row>
    <row r="37" spans="1:32">
      <c r="A37" s="137">
        <v>44514</v>
      </c>
      <c r="B37" s="138" t="s">
        <v>922</v>
      </c>
      <c r="C37" s="138">
        <v>303</v>
      </c>
      <c r="D37" s="138" t="s">
        <v>124</v>
      </c>
      <c r="E37" s="138" t="s">
        <v>258</v>
      </c>
      <c r="F37" s="138" t="s">
        <v>218</v>
      </c>
      <c r="G37" s="138">
        <v>114</v>
      </c>
      <c r="H37" s="138">
        <v>283.2</v>
      </c>
      <c r="I37" s="138">
        <v>7.5</v>
      </c>
      <c r="J37" s="138">
        <v>153.19999999999999</v>
      </c>
      <c r="K37" s="138">
        <v>3.46</v>
      </c>
      <c r="L37" s="141">
        <v>1.4999999999999999E-2</v>
      </c>
      <c r="M37" s="138">
        <v>0.2</v>
      </c>
      <c r="N37" s="138">
        <v>0.3</v>
      </c>
      <c r="Q37" s="50">
        <v>0.59930555555555554</v>
      </c>
      <c r="R37" s="48">
        <v>57</v>
      </c>
      <c r="S37" s="48">
        <v>60</v>
      </c>
      <c r="T37" s="67">
        <f>CONVERT(R37,"F","C")</f>
        <v>13.888888888888889</v>
      </c>
      <c r="U37" s="67">
        <f>CONVERT(S37,"F","C")</f>
        <v>15.555555555555555</v>
      </c>
      <c r="AF37" s="40"/>
    </row>
    <row r="38" spans="1:32" s="31" customFormat="1">
      <c r="A38" s="61">
        <v>44608</v>
      </c>
      <c r="B38" s="41" t="s">
        <v>948</v>
      </c>
      <c r="C38" s="48">
        <v>303</v>
      </c>
      <c r="D38" s="48" t="s">
        <v>124</v>
      </c>
      <c r="E38" s="41" t="s">
        <v>949</v>
      </c>
      <c r="F38" s="41" t="s">
        <v>218</v>
      </c>
      <c r="G38" s="41">
        <v>90</v>
      </c>
      <c r="H38" s="42">
        <v>213.9</v>
      </c>
      <c r="I38" s="42">
        <v>7.2</v>
      </c>
      <c r="J38" s="42">
        <v>145.4</v>
      </c>
      <c r="K38" s="43">
        <v>4.07</v>
      </c>
      <c r="L38" s="44">
        <v>6.0000000000000001E-3</v>
      </c>
      <c r="M38" s="45">
        <v>0</v>
      </c>
      <c r="N38" s="42">
        <v>0.7</v>
      </c>
      <c r="O38" s="47">
        <v>11.93</v>
      </c>
      <c r="P38" s="47">
        <v>104.9</v>
      </c>
      <c r="Q38" s="50">
        <v>0.47916666666666669</v>
      </c>
      <c r="R38" s="48">
        <v>50</v>
      </c>
      <c r="S38" s="48">
        <v>60</v>
      </c>
      <c r="T38" s="67">
        <f t="shared" ref="T38:U39" si="0">CONVERT(R38,"F","C")</f>
        <v>10</v>
      </c>
      <c r="U38" s="67">
        <f t="shared" si="0"/>
        <v>15.555555555555555</v>
      </c>
      <c r="V38" s="48">
        <v>10.3</v>
      </c>
      <c r="W38" s="48"/>
      <c r="X38" s="48"/>
      <c r="Y38" s="48"/>
      <c r="Z38" s="48"/>
      <c r="AA38" s="48"/>
      <c r="AB38" s="48"/>
      <c r="AC38" s="48"/>
      <c r="AD38" s="48"/>
      <c r="AE38" s="40"/>
      <c r="AF38" s="40"/>
    </row>
    <row r="39" spans="1:32" s="31" customFormat="1">
      <c r="A39" s="61">
        <v>44712</v>
      </c>
      <c r="B39" s="41" t="s">
        <v>974</v>
      </c>
      <c r="C39" s="48">
        <v>303</v>
      </c>
      <c r="D39" s="48" t="s">
        <v>124</v>
      </c>
      <c r="E39" s="41" t="s">
        <v>124</v>
      </c>
      <c r="F39" s="41" t="s">
        <v>218</v>
      </c>
      <c r="G39" s="42">
        <v>82</v>
      </c>
      <c r="H39" s="42">
        <v>219.5</v>
      </c>
      <c r="I39" s="41">
        <v>6.6</v>
      </c>
      <c r="J39" s="42">
        <v>125.7</v>
      </c>
      <c r="K39" s="41">
        <v>3.22</v>
      </c>
      <c r="L39" s="41">
        <v>2.9000000000000001E-2</v>
      </c>
      <c r="M39" s="42">
        <v>0.5</v>
      </c>
      <c r="N39" s="42">
        <v>0.7</v>
      </c>
      <c r="O39" s="47">
        <v>9.98</v>
      </c>
      <c r="P39" s="47">
        <v>99.2</v>
      </c>
      <c r="Q39" s="50">
        <v>0.73958333333333337</v>
      </c>
      <c r="R39" s="48">
        <v>58</v>
      </c>
      <c r="S39" s="48">
        <v>76</v>
      </c>
      <c r="T39" s="234">
        <f t="shared" si="0"/>
        <v>14.444444444444445</v>
      </c>
      <c r="U39" s="234">
        <f t="shared" si="0"/>
        <v>24.444444444444443</v>
      </c>
      <c r="V39" s="48">
        <v>15.1</v>
      </c>
      <c r="W39" s="48">
        <v>3</v>
      </c>
      <c r="X39" s="48">
        <v>1</v>
      </c>
      <c r="Y39" s="48">
        <v>1</v>
      </c>
      <c r="Z39" s="235">
        <f>W39*index!$B$2</f>
        <v>9</v>
      </c>
      <c r="AA39" s="235">
        <f>X39*index!$B$3</f>
        <v>2</v>
      </c>
      <c r="AB39" s="235">
        <f>Y39*index!$B$4</f>
        <v>1</v>
      </c>
      <c r="AC39" s="235">
        <f t="shared" ref="AC39" si="1">SUM(Z39:AB39)</f>
        <v>12</v>
      </c>
      <c r="AD39" s="235" t="str">
        <f>VLOOKUP(AC39,index!$A$6:$B$55,2,FALSE)</f>
        <v>Fair</v>
      </c>
      <c r="AE39" s="40"/>
      <c r="AF39" s="40"/>
    </row>
    <row r="40" spans="1:32" s="98" customFormat="1" ht="15.6">
      <c r="A40" s="223">
        <v>44782</v>
      </c>
      <c r="B40" s="209" t="s">
        <v>985</v>
      </c>
      <c r="C40" s="229">
        <v>303</v>
      </c>
      <c r="D40" s="229" t="s">
        <v>124</v>
      </c>
      <c r="E40" s="209" t="s">
        <v>949</v>
      </c>
      <c r="F40" s="209" t="s">
        <v>218</v>
      </c>
      <c r="G40" s="224">
        <v>106</v>
      </c>
      <c r="H40" s="197">
        <v>289.60000000000002</v>
      </c>
      <c r="I40" s="197">
        <v>7.3</v>
      </c>
      <c r="J40" s="197">
        <v>223.2</v>
      </c>
      <c r="K40" s="225">
        <v>3.79</v>
      </c>
      <c r="L40" s="196">
        <v>1.2E-2</v>
      </c>
      <c r="M40" s="197">
        <v>0.3</v>
      </c>
      <c r="N40" s="197">
        <v>0.3</v>
      </c>
      <c r="O40" s="208"/>
      <c r="P40" s="142"/>
      <c r="Q40" s="50"/>
      <c r="R40" s="48"/>
      <c r="S40" s="48"/>
      <c r="T40" s="48"/>
      <c r="U40" s="48"/>
      <c r="V40" s="48"/>
      <c r="W40" s="48"/>
      <c r="X40" s="48"/>
      <c r="Y40" s="48"/>
      <c r="Z40" s="48"/>
      <c r="AA40" s="48"/>
      <c r="AB40" s="48"/>
      <c r="AC40" s="48"/>
      <c r="AD40" s="48"/>
    </row>
    <row r="41" spans="1:32" s="98" customFormat="1" ht="15.6">
      <c r="A41" s="223">
        <v>44878</v>
      </c>
      <c r="B41" s="209" t="s">
        <v>1022</v>
      </c>
      <c r="C41" s="229">
        <v>303</v>
      </c>
      <c r="D41" s="229" t="s">
        <v>124</v>
      </c>
      <c r="E41" s="209" t="s">
        <v>258</v>
      </c>
      <c r="F41" s="209" t="s">
        <v>218</v>
      </c>
      <c r="G41" s="209">
        <v>104</v>
      </c>
      <c r="H41" s="209">
        <v>286.3</v>
      </c>
      <c r="I41" s="209">
        <v>7.5</v>
      </c>
      <c r="J41" s="209">
        <v>193.1</v>
      </c>
      <c r="K41" s="209">
        <v>5.16</v>
      </c>
      <c r="L41" s="209">
        <v>1.0999999999999999E-2</v>
      </c>
      <c r="M41" s="209">
        <v>0</v>
      </c>
      <c r="N41" s="209">
        <v>0.3</v>
      </c>
      <c r="O41" s="208"/>
      <c r="P41" s="142"/>
      <c r="Q41" s="50"/>
      <c r="R41" s="48"/>
      <c r="S41" s="48"/>
      <c r="T41" s="48"/>
      <c r="U41" s="48"/>
      <c r="V41" s="48"/>
      <c r="W41" s="48"/>
      <c r="X41" s="48"/>
      <c r="Y41" s="48"/>
      <c r="Z41" s="48"/>
      <c r="AA41" s="48"/>
      <c r="AB41" s="48"/>
      <c r="AC41" s="48"/>
      <c r="AD41" s="48"/>
    </row>
    <row r="42" spans="1:32" s="98" customFormat="1" ht="15.6">
      <c r="A42" s="223">
        <v>44969.625</v>
      </c>
      <c r="B42" s="209" t="s">
        <v>1031</v>
      </c>
      <c r="C42" s="229">
        <v>303</v>
      </c>
      <c r="D42" s="229" t="str">
        <f>VLOOKUP(C42,site.locations!$A$3:$B$27,2,FALSE)</f>
        <v>Clear Creek</v>
      </c>
      <c r="E42" s="209" t="s">
        <v>949</v>
      </c>
      <c r="F42" s="209" t="s">
        <v>218</v>
      </c>
      <c r="G42" s="197">
        <v>58</v>
      </c>
      <c r="H42" s="197">
        <v>201.2</v>
      </c>
      <c r="I42" s="197">
        <v>6.9</v>
      </c>
      <c r="J42" s="197">
        <v>126.3</v>
      </c>
      <c r="K42" s="225">
        <v>7.25</v>
      </c>
      <c r="L42" s="209">
        <v>3.3000000000000002E-2</v>
      </c>
      <c r="M42" s="197">
        <v>0.2</v>
      </c>
      <c r="N42" s="197">
        <v>1.2</v>
      </c>
      <c r="O42" s="208"/>
      <c r="P42" s="142"/>
      <c r="Q42" s="50"/>
      <c r="R42" s="48"/>
      <c r="S42" s="48"/>
      <c r="T42" s="48"/>
      <c r="U42" s="48"/>
      <c r="V42" s="48"/>
      <c r="W42" s="48"/>
      <c r="X42" s="48"/>
      <c r="Y42" s="48"/>
      <c r="Z42" s="48"/>
      <c r="AA42" s="48"/>
      <c r="AB42" s="48"/>
      <c r="AC42" s="48"/>
      <c r="AD42" s="48"/>
    </row>
    <row r="43" spans="1:32" s="98" customFormat="1" ht="15.6">
      <c r="A43" s="231">
        <v>45056</v>
      </c>
      <c r="B43" s="229" t="s">
        <v>1061</v>
      </c>
      <c r="C43" s="229">
        <v>303</v>
      </c>
      <c r="D43" s="229" t="str">
        <f>VLOOKUP(C43,site.locations!$A$3:$B$27,2,FALSE)</f>
        <v>Clear Creek</v>
      </c>
      <c r="E43" s="229" t="s">
        <v>258</v>
      </c>
      <c r="F43" s="229" t="s">
        <v>218</v>
      </c>
      <c r="G43" s="211">
        <v>98</v>
      </c>
      <c r="H43" s="211">
        <v>250</v>
      </c>
      <c r="I43" s="211">
        <v>7</v>
      </c>
      <c r="J43" s="211">
        <v>152.69999999999999</v>
      </c>
      <c r="K43" s="232">
        <v>2.94</v>
      </c>
      <c r="L43" s="210">
        <v>2.8000000000000001E-2</v>
      </c>
      <c r="M43" s="211">
        <v>0.6</v>
      </c>
      <c r="N43" s="211">
        <v>0.5</v>
      </c>
      <c r="O43" s="208"/>
      <c r="P43" s="142"/>
      <c r="Q43" s="50"/>
      <c r="R43" s="48"/>
      <c r="S43" s="48"/>
      <c r="T43" s="48"/>
      <c r="U43" s="48"/>
      <c r="V43" s="48"/>
      <c r="W43" s="48"/>
      <c r="X43" s="48"/>
      <c r="Y43" s="48"/>
      <c r="Z43" s="48"/>
      <c r="AA43" s="48"/>
      <c r="AB43" s="48"/>
      <c r="AC43" s="48"/>
      <c r="AD43" s="48"/>
    </row>
    <row r="44" spans="1:32" s="98" customFormat="1" ht="15.6">
      <c r="A44" s="231">
        <v>45150.604166666701</v>
      </c>
      <c r="B44" s="229" t="s">
        <v>1080</v>
      </c>
      <c r="C44" s="229">
        <v>303</v>
      </c>
      <c r="D44" s="229" t="str">
        <f>VLOOKUP(C44,site.locations!$A$3:$B$27,2,FALSE)</f>
        <v>Clear Creek</v>
      </c>
      <c r="E44" s="229" t="s">
        <v>1081</v>
      </c>
      <c r="F44" s="229" t="s">
        <v>218</v>
      </c>
      <c r="G44" s="211">
        <v>108</v>
      </c>
      <c r="H44" s="211">
        <v>273</v>
      </c>
      <c r="I44" s="211">
        <v>7.4</v>
      </c>
      <c r="J44" s="211">
        <v>169</v>
      </c>
      <c r="K44" s="232">
        <v>3.9729999999999999</v>
      </c>
      <c r="L44" s="210">
        <v>2.4E-2</v>
      </c>
      <c r="M44" s="211">
        <v>0</v>
      </c>
      <c r="N44" s="211">
        <v>3.6</v>
      </c>
      <c r="O44" s="208"/>
      <c r="P44" s="142"/>
      <c r="Q44" s="50"/>
      <c r="R44" s="48"/>
      <c r="S44" s="48"/>
      <c r="T44" s="48"/>
      <c r="U44" s="48"/>
      <c r="V44" s="48"/>
      <c r="W44" s="48"/>
      <c r="X44" s="48"/>
      <c r="Y44" s="48"/>
      <c r="Z44" s="48"/>
      <c r="AA44" s="48"/>
      <c r="AB44" s="48"/>
      <c r="AC44" s="48"/>
      <c r="AD44" s="48"/>
    </row>
    <row r="45" spans="1:32" s="98" customFormat="1" ht="15.6">
      <c r="A45" s="223">
        <v>45242.65625</v>
      </c>
      <c r="B45" s="209" t="s">
        <v>1114</v>
      </c>
      <c r="C45" s="224">
        <v>303</v>
      </c>
      <c r="D45" s="209" t="s">
        <v>124</v>
      </c>
      <c r="E45" s="209" t="s">
        <v>1115</v>
      </c>
      <c r="F45" s="209" t="s">
        <v>218</v>
      </c>
      <c r="G45" s="209">
        <v>116</v>
      </c>
      <c r="H45" s="197">
        <v>287.39999999999998</v>
      </c>
      <c r="I45" s="197">
        <v>6.8</v>
      </c>
      <c r="J45" s="197">
        <v>181.3</v>
      </c>
      <c r="K45" s="225">
        <v>4.0999999999999996</v>
      </c>
      <c r="L45" s="196">
        <v>0.05</v>
      </c>
      <c r="M45" s="197">
        <v>0</v>
      </c>
      <c r="N45" s="197">
        <v>0.4</v>
      </c>
      <c r="O45" s="208"/>
      <c r="P45" s="142"/>
      <c r="Q45" s="50"/>
      <c r="R45" s="48"/>
      <c r="S45" s="48"/>
      <c r="T45" s="48"/>
      <c r="U45" s="48"/>
      <c r="V45" s="48"/>
      <c r="W45" s="48"/>
      <c r="X45" s="48"/>
      <c r="Y45" s="48"/>
      <c r="Z45" s="48"/>
      <c r="AA45" s="48"/>
      <c r="AB45" s="48"/>
      <c r="AC45" s="48"/>
      <c r="AD45" s="48"/>
    </row>
    <row r="46" spans="1:32" s="1" customFormat="1">
      <c r="A46" s="226">
        <v>45334</v>
      </c>
      <c r="B46" s="41" t="s">
        <v>1135</v>
      </c>
      <c r="C46" s="41">
        <v>303</v>
      </c>
      <c r="D46" s="41" t="s">
        <v>124</v>
      </c>
      <c r="E46" s="41" t="s">
        <v>1115</v>
      </c>
      <c r="F46" s="41" t="s">
        <v>218</v>
      </c>
      <c r="G46" s="42">
        <v>80</v>
      </c>
      <c r="H46" s="42">
        <v>240.8</v>
      </c>
      <c r="I46" s="42">
        <v>7.7</v>
      </c>
      <c r="J46" s="42">
        <v>142.4</v>
      </c>
      <c r="K46" s="43">
        <v>5.4089999999999998</v>
      </c>
      <c r="L46" s="44">
        <v>0.03</v>
      </c>
      <c r="M46" s="42">
        <v>0</v>
      </c>
      <c r="N46" s="42">
        <v>0.7</v>
      </c>
      <c r="O46" s="212">
        <v>10.85</v>
      </c>
      <c r="P46" s="67">
        <v>103.4</v>
      </c>
      <c r="Q46" s="50">
        <v>0.625</v>
      </c>
      <c r="R46" s="48">
        <v>56</v>
      </c>
      <c r="S46" s="48">
        <v>53</v>
      </c>
      <c r="T46" s="48"/>
      <c r="U46" s="48"/>
      <c r="V46" s="48">
        <v>13.2</v>
      </c>
      <c r="W46" s="48"/>
      <c r="X46" s="48"/>
      <c r="Y46" s="48"/>
      <c r="Z46" s="48"/>
      <c r="AA46" s="48"/>
      <c r="AB46" s="48"/>
      <c r="AC46" s="48"/>
      <c r="AD46" s="48"/>
    </row>
    <row r="47" spans="1:32" s="1" customFormat="1">
      <c r="A47" s="61">
        <v>45431</v>
      </c>
      <c r="B47" s="41" t="s">
        <v>1161</v>
      </c>
      <c r="C47" s="41">
        <v>303</v>
      </c>
      <c r="D47" s="41"/>
      <c r="E47" s="41"/>
      <c r="F47" s="41" t="s">
        <v>218</v>
      </c>
      <c r="G47" s="41">
        <v>100</v>
      </c>
      <c r="H47" s="41">
        <v>336</v>
      </c>
      <c r="I47" s="41">
        <v>7.3</v>
      </c>
      <c r="J47" s="41">
        <v>160.69999999999999</v>
      </c>
      <c r="K47" s="41">
        <v>4.26</v>
      </c>
      <c r="L47" s="41">
        <v>4.8000000000000001E-2</v>
      </c>
      <c r="M47" s="41">
        <v>3</v>
      </c>
      <c r="N47" s="41" t="s">
        <v>1369</v>
      </c>
      <c r="O47" s="48">
        <v>10.3</v>
      </c>
      <c r="P47" s="48">
        <v>103.1</v>
      </c>
      <c r="Q47" s="50">
        <v>0.61944444444444446</v>
      </c>
      <c r="R47" s="48">
        <v>60</v>
      </c>
      <c r="S47" s="48">
        <v>84</v>
      </c>
      <c r="T47" s="48"/>
      <c r="U47" s="48"/>
      <c r="V47" s="48">
        <v>16.100000000000001</v>
      </c>
      <c r="W47" s="48">
        <v>2</v>
      </c>
      <c r="X47" s="48">
        <v>1</v>
      </c>
      <c r="Y47" s="48">
        <v>1</v>
      </c>
      <c r="Z47" s="48">
        <v>6</v>
      </c>
      <c r="AA47" s="48">
        <v>2</v>
      </c>
      <c r="AB47" s="48">
        <v>1</v>
      </c>
      <c r="AC47" s="48">
        <v>9</v>
      </c>
      <c r="AD47" s="48" t="s">
        <v>182</v>
      </c>
    </row>
    <row r="48" spans="1:32" s="1" customFormat="1">
      <c r="A48" s="61">
        <v>45510</v>
      </c>
      <c r="B48" s="41" t="s">
        <v>1171</v>
      </c>
      <c r="C48" s="41">
        <v>303</v>
      </c>
      <c r="D48" s="41" t="s">
        <v>949</v>
      </c>
      <c r="E48" s="41" t="s">
        <v>949</v>
      </c>
      <c r="F48" s="41" t="s">
        <v>218</v>
      </c>
      <c r="G48" s="41">
        <v>112</v>
      </c>
      <c r="H48" s="41">
        <v>302</v>
      </c>
      <c r="I48" s="41">
        <v>6.9</v>
      </c>
      <c r="J48" s="41">
        <v>184.8</v>
      </c>
      <c r="K48" s="41">
        <v>3.9289999999999998</v>
      </c>
      <c r="L48" s="41">
        <v>3.4000000000000002E-2</v>
      </c>
      <c r="M48" s="41">
        <v>0</v>
      </c>
      <c r="N48" s="41">
        <v>0.3</v>
      </c>
      <c r="O48" s="74">
        <v>9.9</v>
      </c>
      <c r="P48" s="67">
        <v>100.2</v>
      </c>
      <c r="Q48" s="213">
        <v>0.45833333333333331</v>
      </c>
      <c r="R48" s="67">
        <v>62</v>
      </c>
      <c r="S48" s="67">
        <v>82</v>
      </c>
      <c r="T48" s="67"/>
      <c r="U48" s="67"/>
      <c r="V48" s="67">
        <v>17.100000000000001</v>
      </c>
      <c r="W48" s="48">
        <v>2</v>
      </c>
      <c r="X48" s="67">
        <v>1</v>
      </c>
      <c r="Y48" s="67">
        <v>4</v>
      </c>
      <c r="Z48" s="67">
        <v>6</v>
      </c>
      <c r="AA48" s="67">
        <v>2</v>
      </c>
      <c r="AB48" s="67">
        <v>4</v>
      </c>
      <c r="AC48" s="67">
        <v>12</v>
      </c>
      <c r="AD48" s="48" t="s">
        <v>183</v>
      </c>
    </row>
    <row r="49" spans="1:33" s="1" customFormat="1" ht="15.6">
      <c r="A49" s="233">
        <v>45607.694444444445</v>
      </c>
      <c r="B49" s="48" t="s">
        <v>1210</v>
      </c>
      <c r="C49" s="48">
        <v>303</v>
      </c>
      <c r="D49" s="48" t="s">
        <v>1211</v>
      </c>
      <c r="E49" s="48" t="s">
        <v>1211</v>
      </c>
      <c r="F49" s="48" t="s">
        <v>218</v>
      </c>
      <c r="G49" s="67">
        <v>68</v>
      </c>
      <c r="H49" s="67">
        <v>263.8</v>
      </c>
      <c r="I49" s="67">
        <v>7</v>
      </c>
      <c r="J49" s="67">
        <v>156.1</v>
      </c>
      <c r="K49" s="212">
        <v>5.4640000000000004</v>
      </c>
      <c r="L49" s="214">
        <v>2.4E-2</v>
      </c>
      <c r="M49" s="67">
        <v>0</v>
      </c>
      <c r="N49" s="67">
        <v>2.2000000000000002</v>
      </c>
      <c r="O49" s="212">
        <v>7.77</v>
      </c>
      <c r="P49" s="67">
        <v>78.599999999999994</v>
      </c>
      <c r="Q49" s="50">
        <v>0.61458333333333337</v>
      </c>
      <c r="R49" s="48">
        <v>40</v>
      </c>
      <c r="S49" s="48">
        <v>66</v>
      </c>
      <c r="T49" s="67">
        <f>(5/9)*(R49-32)</f>
        <v>4.4444444444444446</v>
      </c>
      <c r="U49" s="67">
        <f>(5/9)*(S49-32)</f>
        <v>18.888888888888889</v>
      </c>
      <c r="V49" s="48">
        <v>16.5</v>
      </c>
      <c r="W49" s="48" t="s">
        <v>1192</v>
      </c>
      <c r="X49" s="48" t="s">
        <v>1192</v>
      </c>
      <c r="Y49" s="48" t="s">
        <v>1192</v>
      </c>
      <c r="Z49" s="48" t="s">
        <v>1192</v>
      </c>
      <c r="AA49" s="48" t="s">
        <v>1192</v>
      </c>
      <c r="AB49" s="48" t="s">
        <v>1192</v>
      </c>
      <c r="AC49" s="48" t="s">
        <v>1192</v>
      </c>
      <c r="AD49" s="48" t="s">
        <v>1192</v>
      </c>
      <c r="AE49" s="180"/>
      <c r="AF49" s="180"/>
    </row>
    <row r="50" spans="1:33" s="1" customFormat="1">
      <c r="A50" s="226">
        <v>45690.614583333336</v>
      </c>
      <c r="B50" s="41" t="s">
        <v>1218</v>
      </c>
      <c r="C50" s="48">
        <v>303</v>
      </c>
      <c r="D50" s="41" t="s">
        <v>1211</v>
      </c>
      <c r="E50" s="41" t="s">
        <v>1211</v>
      </c>
      <c r="F50" s="41" t="s">
        <v>218</v>
      </c>
      <c r="G50" s="42">
        <v>72</v>
      </c>
      <c r="H50" s="42">
        <v>238.5</v>
      </c>
      <c r="I50" s="42">
        <v>7.2</v>
      </c>
      <c r="J50" s="42">
        <v>143.9</v>
      </c>
      <c r="K50" s="43">
        <v>5.4260000000000002</v>
      </c>
      <c r="L50" s="44">
        <v>2.3E-2</v>
      </c>
      <c r="M50" s="42">
        <v>0</v>
      </c>
      <c r="N50" s="42">
        <v>2.4</v>
      </c>
      <c r="O50" s="48">
        <v>10.71</v>
      </c>
      <c r="P50" s="48">
        <v>104.3</v>
      </c>
      <c r="Q50" s="213">
        <v>0.61458333333333337</v>
      </c>
      <c r="R50" s="48">
        <v>57</v>
      </c>
      <c r="S50" s="48">
        <v>64</v>
      </c>
      <c r="T50" s="48">
        <f>(R50-32)/1.8</f>
        <v>13.888888888888889</v>
      </c>
      <c r="U50" s="48">
        <f>(S50-32)/1.8</f>
        <v>17.777777777777779</v>
      </c>
      <c r="V50" s="48">
        <v>14.5</v>
      </c>
      <c r="W50" s="48" t="s">
        <v>1192</v>
      </c>
      <c r="X50" s="48" t="s">
        <v>1192</v>
      </c>
      <c r="Y50" s="48" t="s">
        <v>1192</v>
      </c>
      <c r="Z50" s="48" t="s">
        <v>1192</v>
      </c>
      <c r="AA50" s="48" t="s">
        <v>1192</v>
      </c>
      <c r="AB50" s="48" t="s">
        <v>1192</v>
      </c>
      <c r="AC50" s="48" t="s">
        <v>1192</v>
      </c>
      <c r="AD50" s="48" t="s">
        <v>1192</v>
      </c>
    </row>
    <row r="51" spans="1:33" s="179" customFormat="1" ht="15">
      <c r="A51" s="61">
        <v>45787.461111111108</v>
      </c>
      <c r="B51" s="41" t="s">
        <v>1245</v>
      </c>
      <c r="C51" s="48">
        <v>303</v>
      </c>
      <c r="D51" s="41" t="s">
        <v>949</v>
      </c>
      <c r="E51" s="41" t="s">
        <v>949</v>
      </c>
      <c r="F51" s="41" t="s">
        <v>218</v>
      </c>
      <c r="G51" s="41">
        <v>80</v>
      </c>
      <c r="H51" s="42">
        <v>225.3</v>
      </c>
      <c r="I51" s="42">
        <v>6.9</v>
      </c>
      <c r="J51" s="42">
        <v>146.80000000000001</v>
      </c>
      <c r="K51" s="41">
        <v>4.2329999999999997</v>
      </c>
      <c r="L51" s="41">
        <v>3.4000000000000002E-2</v>
      </c>
      <c r="M51" s="42">
        <v>0</v>
      </c>
      <c r="N51" s="42">
        <v>1</v>
      </c>
      <c r="O51" s="48">
        <v>10.58</v>
      </c>
      <c r="P51" s="48">
        <v>104.8</v>
      </c>
      <c r="Q51" s="50">
        <v>0.64583333333333337</v>
      </c>
      <c r="R51" s="48">
        <v>58</v>
      </c>
      <c r="S51" s="48">
        <v>65</v>
      </c>
      <c r="T51" s="48"/>
      <c r="U51" s="48"/>
      <c r="V51" s="48">
        <v>14.8</v>
      </c>
      <c r="W51" s="48">
        <v>1</v>
      </c>
      <c r="X51" s="48">
        <v>1</v>
      </c>
      <c r="Y51" s="48">
        <v>1</v>
      </c>
      <c r="Z51" s="48">
        <v>3</v>
      </c>
      <c r="AA51" s="48">
        <v>2</v>
      </c>
      <c r="AB51" s="48">
        <v>1</v>
      </c>
      <c r="AC51" s="48">
        <v>6</v>
      </c>
      <c r="AD51" s="48" t="s">
        <v>182</v>
      </c>
    </row>
    <row r="52" spans="1:33" s="51" customFormat="1" ht="28.9">
      <c r="A52" s="233">
        <v>45904</v>
      </c>
      <c r="B52" s="48" t="s">
        <v>1272</v>
      </c>
      <c r="C52" s="51">
        <v>303</v>
      </c>
      <c r="D52" s="56" t="s">
        <v>1273</v>
      </c>
      <c r="E52" s="56" t="s">
        <v>1273</v>
      </c>
      <c r="F52" s="56" t="s">
        <v>218</v>
      </c>
      <c r="G52" s="56">
        <v>116</v>
      </c>
      <c r="H52" s="56">
        <v>282.89999999999998</v>
      </c>
      <c r="I52" s="56">
        <v>7.2</v>
      </c>
      <c r="J52" s="56">
        <v>177.3</v>
      </c>
      <c r="K52" s="56">
        <v>3.859</v>
      </c>
      <c r="L52" s="56">
        <v>2.5999999999999999E-2</v>
      </c>
      <c r="M52" s="56">
        <v>0</v>
      </c>
      <c r="N52" s="56">
        <v>0.5</v>
      </c>
      <c r="O52" s="301">
        <v>9.65</v>
      </c>
      <c r="P52" s="302">
        <v>101.5</v>
      </c>
      <c r="Q52" s="288">
        <v>0.6479166666666667</v>
      </c>
      <c r="S52" s="51">
        <v>79</v>
      </c>
      <c r="V52" s="51">
        <v>17.2</v>
      </c>
      <c r="W52" s="51">
        <v>4</v>
      </c>
      <c r="X52" s="51">
        <v>1</v>
      </c>
      <c r="Y52" s="51">
        <v>1</v>
      </c>
      <c r="Z52" s="51">
        <v>12</v>
      </c>
      <c r="AA52" s="51">
        <v>2</v>
      </c>
      <c r="AB52" s="51">
        <v>1</v>
      </c>
      <c r="AC52" s="51">
        <v>15</v>
      </c>
      <c r="AD52" s="51" t="s">
        <v>183</v>
      </c>
    </row>
    <row r="53" spans="1:33" ht="15.6">
      <c r="A53" s="340">
        <v>45998.625</v>
      </c>
      <c r="B53" s="341" t="s">
        <v>1294</v>
      </c>
      <c r="C53" s="342">
        <v>303</v>
      </c>
      <c r="D53" s="341" t="s">
        <v>1295</v>
      </c>
      <c r="E53" s="341" t="s">
        <v>1295</v>
      </c>
      <c r="F53" s="341" t="s">
        <v>218</v>
      </c>
      <c r="G53" s="343">
        <v>112</v>
      </c>
      <c r="H53" s="343">
        <v>310</v>
      </c>
      <c r="I53" s="343">
        <v>7.2</v>
      </c>
      <c r="J53" s="343">
        <v>173.1</v>
      </c>
      <c r="K53" s="344">
        <v>3.9750000000000001</v>
      </c>
      <c r="L53" s="345">
        <v>2.4E-2</v>
      </c>
      <c r="M53" s="343">
        <v>0</v>
      </c>
      <c r="N53" s="343">
        <v>0.4</v>
      </c>
      <c r="O53" s="346">
        <v>8.7200000000000006</v>
      </c>
      <c r="P53" s="347">
        <v>84.5</v>
      </c>
      <c r="Q53" s="348">
        <v>0.66666666666666663</v>
      </c>
      <c r="R53" s="342">
        <v>56</v>
      </c>
      <c r="S53" s="342">
        <v>42</v>
      </c>
      <c r="T53" s="342"/>
      <c r="U53" s="342"/>
      <c r="V53" s="342">
        <v>13.5</v>
      </c>
      <c r="W53" s="342"/>
      <c r="X53" s="342"/>
      <c r="Y53" s="342"/>
      <c r="Z53" s="342"/>
      <c r="AA53" s="342"/>
      <c r="AB53" s="342"/>
      <c r="AC53" s="342"/>
      <c r="AD53" s="342"/>
      <c r="AE53" s="349"/>
      <c r="AF53" s="349"/>
      <c r="AG53" s="349"/>
    </row>
  </sheetData>
  <mergeCells count="2">
    <mergeCell ref="W1:Y1"/>
    <mergeCell ref="Z1:AB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topLeftCell="A12" zoomScale="76" zoomScaleNormal="76" workbookViewId="0">
      <selection activeCell="C58" sqref="C58"/>
    </sheetView>
  </sheetViews>
  <sheetFormatPr defaultColWidth="8.85546875" defaultRowHeight="14.45"/>
  <cols>
    <col min="1" max="1" width="15.42578125" style="9" customWidth="1"/>
    <col min="2" max="2" width="36.7109375" style="9" bestFit="1" customWidth="1"/>
    <col min="3" max="3" width="22" style="9" customWidth="1"/>
    <col min="4" max="4" width="15.85546875" style="9" customWidth="1"/>
    <col min="5" max="5" width="16.85546875" style="9" customWidth="1"/>
    <col min="6" max="6" width="25.42578125" style="9" customWidth="1"/>
    <col min="7" max="7" width="22.28515625" style="9" bestFit="1" customWidth="1"/>
    <col min="8" max="8" width="36.85546875" style="9" customWidth="1"/>
    <col min="9" max="9" width="14.42578125" style="9" bestFit="1" customWidth="1"/>
    <col min="10" max="16384" width="8.85546875" style="9"/>
  </cols>
  <sheetData>
    <row r="1" spans="1:9">
      <c r="A1" s="14" t="s">
        <v>23</v>
      </c>
      <c r="B1" s="14"/>
      <c r="C1" s="14"/>
      <c r="D1" s="14"/>
      <c r="E1" s="14"/>
      <c r="F1" s="14"/>
      <c r="G1" s="14"/>
      <c r="H1" s="14"/>
    </row>
    <row r="2" spans="1:9" ht="28.9">
      <c r="A2" s="14" t="s">
        <v>24</v>
      </c>
      <c r="B2" s="14" t="s">
        <v>25</v>
      </c>
      <c r="C2" s="14" t="s">
        <v>26</v>
      </c>
      <c r="D2" s="14" t="s">
        <v>27</v>
      </c>
      <c r="E2" s="14" t="s">
        <v>28</v>
      </c>
      <c r="F2" s="16" t="s">
        <v>29</v>
      </c>
      <c r="G2" s="16" t="s">
        <v>30</v>
      </c>
      <c r="H2" s="16" t="s">
        <v>31</v>
      </c>
      <c r="I2" s="14" t="s">
        <v>32</v>
      </c>
    </row>
    <row r="3" spans="1:9">
      <c r="A3" s="9">
        <v>101</v>
      </c>
      <c r="B3" s="9" t="s">
        <v>33</v>
      </c>
      <c r="C3" s="9" t="s">
        <v>34</v>
      </c>
      <c r="D3" s="9" t="s">
        <v>35</v>
      </c>
      <c r="E3" s="9" t="s">
        <v>36</v>
      </c>
      <c r="F3" s="9" t="s">
        <v>37</v>
      </c>
      <c r="G3" s="29" t="s">
        <v>38</v>
      </c>
      <c r="H3" s="9" t="s">
        <v>39</v>
      </c>
    </row>
    <row r="4" spans="1:9">
      <c r="A4" s="9">
        <v>102</v>
      </c>
      <c r="B4" s="9" t="s">
        <v>40</v>
      </c>
      <c r="C4" s="9" t="s">
        <v>41</v>
      </c>
      <c r="D4" s="9" t="s">
        <v>42</v>
      </c>
      <c r="E4" s="9" t="s">
        <v>36</v>
      </c>
      <c r="F4" s="9" t="s">
        <v>43</v>
      </c>
      <c r="G4" s="29" t="s">
        <v>44</v>
      </c>
      <c r="H4" s="9" t="s">
        <v>39</v>
      </c>
    </row>
    <row r="5" spans="1:9">
      <c r="A5" s="9">
        <v>103</v>
      </c>
      <c r="B5" s="9" t="s">
        <v>45</v>
      </c>
      <c r="C5" s="9" t="s">
        <v>46</v>
      </c>
      <c r="D5" s="9" t="s">
        <v>47</v>
      </c>
      <c r="E5" s="9" t="s">
        <v>48</v>
      </c>
      <c r="F5" s="9" t="s">
        <v>49</v>
      </c>
      <c r="G5" s="29" t="s">
        <v>50</v>
      </c>
      <c r="H5" s="9" t="s">
        <v>39</v>
      </c>
    </row>
    <row r="6" spans="1:9">
      <c r="A6" s="9">
        <v>104</v>
      </c>
      <c r="B6" s="9" t="s">
        <v>51</v>
      </c>
      <c r="C6" s="9" t="s">
        <v>52</v>
      </c>
      <c r="D6" s="9" t="s">
        <v>53</v>
      </c>
      <c r="E6" s="9" t="s">
        <v>48</v>
      </c>
      <c r="F6" s="9" t="s">
        <v>49</v>
      </c>
      <c r="G6" s="29" t="s">
        <v>50</v>
      </c>
      <c r="H6" s="9" t="s">
        <v>39</v>
      </c>
    </row>
    <row r="7" spans="1:9">
      <c r="A7" s="9">
        <v>105</v>
      </c>
      <c r="B7" s="9" t="s">
        <v>54</v>
      </c>
      <c r="C7" s="9" t="s">
        <v>55</v>
      </c>
      <c r="D7" s="9" t="s">
        <v>56</v>
      </c>
      <c r="F7" s="9" t="s">
        <v>49</v>
      </c>
      <c r="G7" s="29" t="s">
        <v>57</v>
      </c>
      <c r="H7" s="9" t="s">
        <v>57</v>
      </c>
    </row>
    <row r="8" spans="1:9">
      <c r="A8" s="9">
        <v>107</v>
      </c>
      <c r="B8" s="9" t="s">
        <v>58</v>
      </c>
      <c r="C8" s="9" t="s">
        <v>59</v>
      </c>
      <c r="D8" s="26" t="s">
        <v>60</v>
      </c>
      <c r="E8" s="9" t="s">
        <v>61</v>
      </c>
      <c r="F8" s="9" t="s">
        <v>62</v>
      </c>
      <c r="G8" s="29" t="s">
        <v>57</v>
      </c>
      <c r="H8" s="28" t="s">
        <v>63</v>
      </c>
    </row>
    <row r="9" spans="1:9">
      <c r="A9" s="9">
        <v>108</v>
      </c>
      <c r="B9" s="9" t="s">
        <v>64</v>
      </c>
      <c r="C9" s="9" t="s">
        <v>65</v>
      </c>
      <c r="D9" s="9" t="s">
        <v>66</v>
      </c>
      <c r="F9" s="9" t="s">
        <v>62</v>
      </c>
      <c r="G9" s="29" t="s">
        <v>57</v>
      </c>
      <c r="H9" s="9" t="s">
        <v>67</v>
      </c>
    </row>
    <row r="10" spans="1:9">
      <c r="A10" s="9">
        <v>109</v>
      </c>
      <c r="B10" s="9" t="s">
        <v>68</v>
      </c>
      <c r="C10" s="9" t="s">
        <v>69</v>
      </c>
      <c r="D10" s="26" t="s">
        <v>70</v>
      </c>
      <c r="E10" s="26" t="s">
        <v>61</v>
      </c>
      <c r="F10" s="9" t="s">
        <v>62</v>
      </c>
      <c r="G10" s="29" t="s">
        <v>71</v>
      </c>
      <c r="H10" s="9" t="s">
        <v>39</v>
      </c>
      <c r="I10" s="9" t="s">
        <v>72</v>
      </c>
    </row>
    <row r="11" spans="1:9">
      <c r="A11" s="27">
        <v>110</v>
      </c>
      <c r="B11" s="25" t="s">
        <v>73</v>
      </c>
      <c r="C11" s="25" t="s">
        <v>74</v>
      </c>
      <c r="D11" s="26" t="s">
        <v>75</v>
      </c>
      <c r="E11" s="25" t="s">
        <v>76</v>
      </c>
      <c r="F11" s="9" t="s">
        <v>62</v>
      </c>
      <c r="G11" s="29" t="s">
        <v>77</v>
      </c>
      <c r="H11" s="9" t="s">
        <v>39</v>
      </c>
    </row>
    <row r="12" spans="1:9">
      <c r="A12" s="9">
        <v>111</v>
      </c>
      <c r="B12" s="9" t="s">
        <v>78</v>
      </c>
      <c r="C12" s="9" t="s">
        <v>79</v>
      </c>
      <c r="D12" s="9" t="s">
        <v>80</v>
      </c>
      <c r="F12" s="9" t="s">
        <v>62</v>
      </c>
      <c r="G12" s="29" t="s">
        <v>57</v>
      </c>
      <c r="H12" s="9" t="s">
        <v>44</v>
      </c>
    </row>
    <row r="13" spans="1:9">
      <c r="A13" s="9">
        <v>200</v>
      </c>
      <c r="B13" s="9" t="s">
        <v>81</v>
      </c>
      <c r="C13" s="9" t="s">
        <v>82</v>
      </c>
      <c r="D13" s="9" t="s">
        <v>83</v>
      </c>
      <c r="E13" s="9" t="s">
        <v>36</v>
      </c>
      <c r="F13" s="9" t="s">
        <v>84</v>
      </c>
      <c r="G13" s="29" t="s">
        <v>85</v>
      </c>
      <c r="H13" s="9" t="s">
        <v>86</v>
      </c>
    </row>
    <row r="14" spans="1:9">
      <c r="A14" s="9">
        <v>201</v>
      </c>
      <c r="B14" s="9" t="s">
        <v>87</v>
      </c>
      <c r="C14" s="9" t="s">
        <v>88</v>
      </c>
      <c r="D14" s="9" t="s">
        <v>89</v>
      </c>
      <c r="E14" s="9" t="s">
        <v>90</v>
      </c>
      <c r="F14" s="9" t="s">
        <v>91</v>
      </c>
      <c r="G14" s="29" t="s">
        <v>92</v>
      </c>
      <c r="H14" s="9" t="s">
        <v>39</v>
      </c>
    </row>
    <row r="15" spans="1:9">
      <c r="A15" s="9">
        <v>202</v>
      </c>
      <c r="B15" s="9" t="s">
        <v>93</v>
      </c>
      <c r="C15" s="9" t="s">
        <v>94</v>
      </c>
      <c r="D15" s="9" t="s">
        <v>95</v>
      </c>
      <c r="E15" s="9" t="s">
        <v>36</v>
      </c>
      <c r="F15" s="9" t="s">
        <v>96</v>
      </c>
      <c r="G15" s="29" t="s">
        <v>97</v>
      </c>
      <c r="H15" s="9" t="s">
        <v>98</v>
      </c>
    </row>
    <row r="16" spans="1:9">
      <c r="A16" s="9">
        <v>205</v>
      </c>
      <c r="B16" s="9" t="s">
        <v>99</v>
      </c>
      <c r="C16" s="9" t="s">
        <v>100</v>
      </c>
      <c r="D16" s="9" t="s">
        <v>101</v>
      </c>
      <c r="E16" s="9" t="s">
        <v>102</v>
      </c>
      <c r="F16" s="9" t="s">
        <v>96</v>
      </c>
      <c r="G16" s="29" t="s">
        <v>97</v>
      </c>
      <c r="H16" s="9" t="s">
        <v>39</v>
      </c>
    </row>
    <row r="17" spans="1:9">
      <c r="A17" s="9">
        <v>206</v>
      </c>
      <c r="B17" s="9" t="s">
        <v>103</v>
      </c>
      <c r="C17" s="9" t="s">
        <v>104</v>
      </c>
      <c r="D17" s="9" t="s">
        <v>105</v>
      </c>
      <c r="E17" s="9" t="s">
        <v>36</v>
      </c>
      <c r="F17" s="9" t="s">
        <v>106</v>
      </c>
      <c r="G17" s="29" t="s">
        <v>57</v>
      </c>
      <c r="H17" s="9" t="s">
        <v>86</v>
      </c>
    </row>
    <row r="18" spans="1:9">
      <c r="A18" s="9">
        <v>210</v>
      </c>
      <c r="B18" s="9" t="s">
        <v>107</v>
      </c>
      <c r="C18" s="9" t="s">
        <v>108</v>
      </c>
      <c r="D18" s="9" t="s">
        <v>109</v>
      </c>
      <c r="E18" s="9" t="s">
        <v>36</v>
      </c>
      <c r="F18" s="9" t="s">
        <v>110</v>
      </c>
      <c r="G18" s="29" t="s">
        <v>111</v>
      </c>
      <c r="H18" s="9" t="s">
        <v>39</v>
      </c>
    </row>
    <row r="19" spans="1:9">
      <c r="A19" s="9">
        <v>300</v>
      </c>
      <c r="B19" s="9" t="s">
        <v>112</v>
      </c>
      <c r="C19" s="9" t="s">
        <v>113</v>
      </c>
      <c r="D19" s="9" t="s">
        <v>114</v>
      </c>
      <c r="E19" s="9" t="s">
        <v>115</v>
      </c>
      <c r="F19" s="9" t="s">
        <v>116</v>
      </c>
      <c r="G19" s="29" t="s">
        <v>57</v>
      </c>
      <c r="H19" s="9" t="s">
        <v>39</v>
      </c>
    </row>
    <row r="20" spans="1:9">
      <c r="A20" s="9">
        <v>301</v>
      </c>
      <c r="B20" s="9" t="s">
        <v>117</v>
      </c>
      <c r="C20" s="9" t="s">
        <v>118</v>
      </c>
      <c r="D20" s="9" t="s">
        <v>119</v>
      </c>
      <c r="E20" s="9" t="s">
        <v>61</v>
      </c>
      <c r="F20" s="9" t="s">
        <v>120</v>
      </c>
      <c r="G20" s="29" t="s">
        <v>57</v>
      </c>
      <c r="H20" s="9" t="s">
        <v>98</v>
      </c>
    </row>
    <row r="21" spans="1:9">
      <c r="A21" s="9">
        <v>302</v>
      </c>
      <c r="B21" s="9" t="s">
        <v>121</v>
      </c>
      <c r="C21" s="9" t="s">
        <v>122</v>
      </c>
      <c r="D21" s="9" t="s">
        <v>123</v>
      </c>
      <c r="E21" s="9" t="s">
        <v>61</v>
      </c>
      <c r="F21" s="9" t="s">
        <v>116</v>
      </c>
      <c r="G21" s="29" t="s">
        <v>57</v>
      </c>
      <c r="H21" s="9" t="s">
        <v>39</v>
      </c>
    </row>
    <row r="22" spans="1:9">
      <c r="A22" s="9">
        <v>303</v>
      </c>
      <c r="B22" s="9" t="s">
        <v>124</v>
      </c>
      <c r="C22" s="9" t="s">
        <v>125</v>
      </c>
      <c r="D22" s="9" t="s">
        <v>126</v>
      </c>
      <c r="E22" s="9" t="s">
        <v>61</v>
      </c>
      <c r="F22" s="9" t="s">
        <v>120</v>
      </c>
      <c r="G22" s="29" t="s">
        <v>57</v>
      </c>
      <c r="H22" s="9" t="s">
        <v>39</v>
      </c>
    </row>
    <row r="23" spans="1:9">
      <c r="A23" s="9">
        <v>304</v>
      </c>
      <c r="B23" s="9" t="s">
        <v>127</v>
      </c>
      <c r="C23" s="9" t="s">
        <v>128</v>
      </c>
      <c r="D23" s="9" t="s">
        <v>129</v>
      </c>
      <c r="E23" s="9" t="s">
        <v>61</v>
      </c>
      <c r="F23" s="9" t="s">
        <v>120</v>
      </c>
      <c r="G23" s="29" t="s">
        <v>57</v>
      </c>
      <c r="H23" s="9" t="s">
        <v>39</v>
      </c>
    </row>
    <row r="24" spans="1:9">
      <c r="A24" s="9">
        <v>305</v>
      </c>
      <c r="B24" s="9" t="s">
        <v>130</v>
      </c>
      <c r="C24" s="9" t="s">
        <v>131</v>
      </c>
      <c r="D24" s="9" t="s">
        <v>132</v>
      </c>
      <c r="E24" s="9" t="s">
        <v>61</v>
      </c>
      <c r="F24" s="9" t="s">
        <v>133</v>
      </c>
      <c r="G24" s="29" t="s">
        <v>57</v>
      </c>
      <c r="H24" s="9" t="s">
        <v>98</v>
      </c>
      <c r="I24" s="9" t="s">
        <v>134</v>
      </c>
    </row>
    <row r="25" spans="1:9">
      <c r="A25" s="9">
        <v>306</v>
      </c>
      <c r="B25" s="9" t="s">
        <v>135</v>
      </c>
      <c r="C25" s="9" t="s">
        <v>136</v>
      </c>
      <c r="D25" s="9" t="s">
        <v>137</v>
      </c>
      <c r="E25" s="9" t="s">
        <v>115</v>
      </c>
      <c r="F25" s="9" t="s">
        <v>120</v>
      </c>
      <c r="G25" s="29" t="s">
        <v>57</v>
      </c>
      <c r="H25" s="9" t="s">
        <v>86</v>
      </c>
    </row>
    <row r="26" spans="1:9">
      <c r="A26" s="9">
        <v>307</v>
      </c>
      <c r="B26" s="9" t="s">
        <v>138</v>
      </c>
      <c r="C26" s="9" t="s">
        <v>139</v>
      </c>
      <c r="D26" s="9" t="s">
        <v>140</v>
      </c>
      <c r="E26" s="9" t="s">
        <v>61</v>
      </c>
      <c r="F26" s="9" t="s">
        <v>141</v>
      </c>
      <c r="G26" s="29" t="s">
        <v>38</v>
      </c>
      <c r="H26" s="9" t="s">
        <v>39</v>
      </c>
    </row>
    <row r="27" spans="1:9">
      <c r="A27" s="9">
        <v>308</v>
      </c>
      <c r="B27" s="9" t="s">
        <v>142</v>
      </c>
      <c r="C27" s="9" t="s">
        <v>143</v>
      </c>
      <c r="D27" s="9" t="s">
        <v>144</v>
      </c>
      <c r="E27" s="9" t="s">
        <v>61</v>
      </c>
      <c r="F27" s="9" t="s">
        <v>141</v>
      </c>
      <c r="G27" s="29" t="s">
        <v>38</v>
      </c>
      <c r="H27" s="9" t="s">
        <v>39</v>
      </c>
    </row>
    <row r="30" spans="1:9">
      <c r="A30" s="132" t="s">
        <v>24</v>
      </c>
      <c r="B30" s="132" t="s">
        <v>25</v>
      </c>
      <c r="C30" s="127" t="s">
        <v>145</v>
      </c>
      <c r="D30" s="132" t="s">
        <v>146</v>
      </c>
      <c r="E30" s="132" t="s">
        <v>147</v>
      </c>
      <c r="F30" s="132" t="s">
        <v>28</v>
      </c>
    </row>
    <row r="31" spans="1:9">
      <c r="A31" s="48">
        <v>101</v>
      </c>
      <c r="B31" s="48" t="s">
        <v>33</v>
      </c>
      <c r="C31" s="161" t="s">
        <v>38</v>
      </c>
      <c r="D31" s="48">
        <v>35.982714000000001</v>
      </c>
      <c r="E31" s="48">
        <v>-94.173129000000003</v>
      </c>
      <c r="F31" s="48" t="s">
        <v>36</v>
      </c>
    </row>
    <row r="32" spans="1:9">
      <c r="A32" s="48">
        <v>102</v>
      </c>
      <c r="B32" s="48" t="s">
        <v>40</v>
      </c>
      <c r="C32" s="161" t="s">
        <v>44</v>
      </c>
      <c r="D32" s="48">
        <v>35.865723000000003</v>
      </c>
      <c r="E32" s="160">
        <v>-94.117256999999995</v>
      </c>
      <c r="F32" s="48" t="s">
        <v>36</v>
      </c>
    </row>
    <row r="33" spans="1:9">
      <c r="A33" s="48">
        <v>103</v>
      </c>
      <c r="B33" s="48" t="s">
        <v>45</v>
      </c>
      <c r="C33" s="161" t="s">
        <v>50</v>
      </c>
      <c r="D33" s="48">
        <v>35.822256000000003</v>
      </c>
      <c r="E33" s="160">
        <v>-93.758937000000003</v>
      </c>
      <c r="F33" s="48" t="s">
        <v>48</v>
      </c>
    </row>
    <row r="34" spans="1:9">
      <c r="A34" s="48">
        <v>104</v>
      </c>
      <c r="B34" s="48" t="s">
        <v>51</v>
      </c>
      <c r="C34" s="161" t="s">
        <v>50</v>
      </c>
      <c r="D34" s="48">
        <v>35.819375999999998</v>
      </c>
      <c r="E34" s="160">
        <v>-93.781475</v>
      </c>
      <c r="F34" s="48" t="s">
        <v>48</v>
      </c>
    </row>
    <row r="35" spans="1:9">
      <c r="A35" s="48">
        <v>109</v>
      </c>
      <c r="B35" s="48" t="s">
        <v>68</v>
      </c>
      <c r="C35" s="161" t="s">
        <v>71</v>
      </c>
      <c r="D35" s="48">
        <v>36.041958000000001</v>
      </c>
      <c r="E35" s="160">
        <v>-93.703225000000003</v>
      </c>
      <c r="F35" s="48" t="s">
        <v>61</v>
      </c>
    </row>
    <row r="36" spans="1:9">
      <c r="A36" s="162">
        <v>110</v>
      </c>
      <c r="B36" s="162" t="s">
        <v>73</v>
      </c>
      <c r="C36" s="161" t="s">
        <v>77</v>
      </c>
      <c r="D36" s="48">
        <v>35.923194000000002</v>
      </c>
      <c r="E36" s="160">
        <v>-93.938147000000001</v>
      </c>
      <c r="F36" s="162" t="s">
        <v>76</v>
      </c>
    </row>
    <row r="37" spans="1:9">
      <c r="A37" s="48">
        <v>201</v>
      </c>
      <c r="B37" s="48" t="s">
        <v>87</v>
      </c>
      <c r="C37" s="161" t="s">
        <v>92</v>
      </c>
      <c r="D37" s="48">
        <v>35.996220000000001</v>
      </c>
      <c r="E37" s="160">
        <v>-94.073196999999993</v>
      </c>
      <c r="F37" s="48" t="s">
        <v>90</v>
      </c>
    </row>
    <row r="38" spans="1:9">
      <c r="A38" s="48">
        <v>205</v>
      </c>
      <c r="B38" s="48" t="s">
        <v>99</v>
      </c>
      <c r="C38" s="161" t="s">
        <v>97</v>
      </c>
      <c r="D38" s="48">
        <v>36.022364000000003</v>
      </c>
      <c r="E38" s="160">
        <v>-93.859988000000001</v>
      </c>
      <c r="F38" s="48" t="s">
        <v>102</v>
      </c>
    </row>
    <row r="39" spans="1:9">
      <c r="A39" s="48">
        <v>210</v>
      </c>
      <c r="B39" s="48" t="s">
        <v>107</v>
      </c>
      <c r="C39" s="161" t="s">
        <v>111</v>
      </c>
      <c r="D39" s="48">
        <v>36.042974000000001</v>
      </c>
      <c r="E39" s="160">
        <v>-94.135463999999999</v>
      </c>
      <c r="F39" s="48" t="s">
        <v>36</v>
      </c>
    </row>
    <row r="40" spans="1:9">
      <c r="A40" s="48">
        <v>300</v>
      </c>
      <c r="B40" s="48" t="s">
        <v>112</v>
      </c>
      <c r="C40" s="161" t="s">
        <v>57</v>
      </c>
      <c r="D40" s="48">
        <v>36.131946999999997</v>
      </c>
      <c r="E40" s="160">
        <v>-93.947956000000005</v>
      </c>
      <c r="F40" s="48" t="s">
        <v>115</v>
      </c>
    </row>
    <row r="41" spans="1:9">
      <c r="A41" s="48">
        <v>302</v>
      </c>
      <c r="B41" s="48" t="s">
        <v>121</v>
      </c>
      <c r="C41" s="161" t="s">
        <v>57</v>
      </c>
      <c r="D41" s="48">
        <v>36.159851000000003</v>
      </c>
      <c r="E41" s="160">
        <v>-93.811689999999999</v>
      </c>
      <c r="F41" s="48" t="s">
        <v>61</v>
      </c>
    </row>
    <row r="42" spans="1:9">
      <c r="A42" s="48">
        <v>303</v>
      </c>
      <c r="B42" s="48" t="s">
        <v>124</v>
      </c>
      <c r="C42" s="161" t="s">
        <v>148</v>
      </c>
      <c r="D42" s="48">
        <v>36.195152999999998</v>
      </c>
      <c r="E42" s="160">
        <v>-93.789276000000001</v>
      </c>
      <c r="F42" s="48" t="s">
        <v>61</v>
      </c>
    </row>
    <row r="43" spans="1:9">
      <c r="A43" s="48">
        <v>304</v>
      </c>
      <c r="B43" s="48" t="s">
        <v>127</v>
      </c>
      <c r="C43" s="161" t="s">
        <v>148</v>
      </c>
      <c r="D43" s="48">
        <v>36.239525</v>
      </c>
      <c r="E43" s="160">
        <v>-93.907124999999994</v>
      </c>
      <c r="F43" s="48" t="s">
        <v>61</v>
      </c>
    </row>
    <row r="44" spans="1:9">
      <c r="A44" s="48">
        <v>307</v>
      </c>
      <c r="B44" s="48" t="s">
        <v>138</v>
      </c>
      <c r="C44" s="161" t="s">
        <v>38</v>
      </c>
      <c r="D44" s="48">
        <v>36.104418000000003</v>
      </c>
      <c r="E44" s="160">
        <v>-93.756749999999997</v>
      </c>
      <c r="F44" s="48" t="s">
        <v>61</v>
      </c>
    </row>
    <row r="45" spans="1:9">
      <c r="A45" s="48">
        <v>308</v>
      </c>
      <c r="B45" s="48" t="s">
        <v>142</v>
      </c>
      <c r="C45" s="161" t="s">
        <v>38</v>
      </c>
      <c r="D45" s="48">
        <v>36.124453000000003</v>
      </c>
      <c r="E45" s="160">
        <v>-93.734211000000002</v>
      </c>
      <c r="F45" s="48" t="s">
        <v>61</v>
      </c>
    </row>
    <row r="46" spans="1:9">
      <c r="A46" s="48"/>
      <c r="B46" s="48"/>
      <c r="C46" s="48"/>
      <c r="D46" s="48"/>
      <c r="E46" s="48"/>
      <c r="F46" s="48"/>
    </row>
    <row r="47" spans="1:9" customFormat="1">
      <c r="A47" s="2">
        <v>102</v>
      </c>
      <c r="B47" t="s">
        <v>40</v>
      </c>
      <c r="C47" s="2">
        <v>35.865723000000003</v>
      </c>
      <c r="D47" s="2">
        <v>-94.117256999999995</v>
      </c>
      <c r="E47" t="s">
        <v>36</v>
      </c>
      <c r="F47" s="2" t="s">
        <v>149</v>
      </c>
      <c r="G47" t="s">
        <v>150</v>
      </c>
      <c r="H47" s="164" t="s">
        <v>44</v>
      </c>
      <c r="I47" s="165" t="s">
        <v>42</v>
      </c>
    </row>
    <row r="48" spans="1:9" customFormat="1">
      <c r="A48" s="2">
        <v>103</v>
      </c>
      <c r="B48" t="s">
        <v>45</v>
      </c>
      <c r="C48" s="2">
        <v>35.822256000000003</v>
      </c>
      <c r="D48" s="2">
        <v>-93.758937000000003</v>
      </c>
      <c r="E48" t="s">
        <v>48</v>
      </c>
      <c r="F48" s="2" t="s">
        <v>151</v>
      </c>
      <c r="G48" t="s">
        <v>150</v>
      </c>
      <c r="H48" s="166" t="s">
        <v>50</v>
      </c>
      <c r="I48" s="165" t="s">
        <v>47</v>
      </c>
    </row>
    <row r="49" spans="1:10" customFormat="1">
      <c r="A49" s="2">
        <v>104</v>
      </c>
      <c r="B49" t="s">
        <v>51</v>
      </c>
      <c r="C49" s="2">
        <v>35.818676000000004</v>
      </c>
      <c r="D49" s="2">
        <v>-93.779774000000003</v>
      </c>
      <c r="E49" t="s">
        <v>48</v>
      </c>
      <c r="F49" s="2" t="s">
        <v>152</v>
      </c>
      <c r="G49" t="s">
        <v>150</v>
      </c>
      <c r="H49" s="164" t="s">
        <v>50</v>
      </c>
      <c r="I49" s="165" t="s">
        <v>153</v>
      </c>
    </row>
    <row r="50" spans="1:10" customFormat="1">
      <c r="A50" s="2">
        <v>109</v>
      </c>
      <c r="B50" t="s">
        <v>154</v>
      </c>
      <c r="C50" s="2">
        <v>36.041958000000001</v>
      </c>
      <c r="D50" s="2">
        <v>-93.703225000000003</v>
      </c>
      <c r="E50" t="s">
        <v>61</v>
      </c>
      <c r="F50" s="2" t="s">
        <v>154</v>
      </c>
      <c r="G50" t="s">
        <v>150</v>
      </c>
      <c r="H50" s="166" t="s">
        <v>71</v>
      </c>
      <c r="I50" t="s">
        <v>70</v>
      </c>
      <c r="J50" t="s">
        <v>155</v>
      </c>
    </row>
    <row r="51" spans="1:10" customFormat="1">
      <c r="A51" s="2">
        <v>110</v>
      </c>
      <c r="B51" t="s">
        <v>156</v>
      </c>
      <c r="C51" s="167">
        <v>35.923194000000002</v>
      </c>
      <c r="D51" s="167">
        <v>-93.938147000000001</v>
      </c>
      <c r="E51" s="167" t="s">
        <v>76</v>
      </c>
      <c r="F51" s="2" t="s">
        <v>156</v>
      </c>
      <c r="G51" t="s">
        <v>150</v>
      </c>
      <c r="H51" s="164" t="s">
        <v>157</v>
      </c>
      <c r="I51" s="167" t="s">
        <v>75</v>
      </c>
    </row>
    <row r="52" spans="1:10" customFormat="1">
      <c r="A52" s="2">
        <v>201</v>
      </c>
      <c r="B52" t="s">
        <v>87</v>
      </c>
      <c r="C52" s="2">
        <v>35.995825000000004</v>
      </c>
      <c r="D52" s="2">
        <v>-94.072894000000005</v>
      </c>
      <c r="E52" t="s">
        <v>90</v>
      </c>
      <c r="F52" s="2" t="s">
        <v>158</v>
      </c>
      <c r="G52" t="s">
        <v>150</v>
      </c>
      <c r="H52" s="166" t="s">
        <v>92</v>
      </c>
      <c r="I52" s="165" t="s">
        <v>159</v>
      </c>
    </row>
    <row r="53" spans="1:10" customFormat="1">
      <c r="A53" s="2">
        <v>205</v>
      </c>
      <c r="B53" t="s">
        <v>99</v>
      </c>
      <c r="C53" s="2">
        <v>36.022452999999999</v>
      </c>
      <c r="D53" s="2">
        <v>-93.859784000000005</v>
      </c>
      <c r="E53" t="s">
        <v>102</v>
      </c>
      <c r="F53" s="2" t="s">
        <v>99</v>
      </c>
      <c r="G53" t="s">
        <v>160</v>
      </c>
      <c r="H53" s="164" t="s">
        <v>97</v>
      </c>
      <c r="I53" s="165" t="s">
        <v>161</v>
      </c>
    </row>
    <row r="54" spans="1:10" customFormat="1">
      <c r="A54" s="2">
        <v>210</v>
      </c>
      <c r="B54" t="s">
        <v>107</v>
      </c>
      <c r="C54" s="2">
        <v>36.043179000000002</v>
      </c>
      <c r="D54" s="2">
        <v>-94.135852</v>
      </c>
      <c r="E54" t="s">
        <v>36</v>
      </c>
      <c r="F54" s="2" t="s">
        <v>162</v>
      </c>
      <c r="G54" t="s">
        <v>150</v>
      </c>
      <c r="H54" s="166" t="s">
        <v>44</v>
      </c>
      <c r="I54" s="165" t="s">
        <v>163</v>
      </c>
    </row>
    <row r="55" spans="1:10" customFormat="1">
      <c r="A55" s="2">
        <v>112</v>
      </c>
      <c r="B55" t="s">
        <v>164</v>
      </c>
      <c r="C55" s="2" t="s">
        <v>165</v>
      </c>
      <c r="D55" s="2">
        <v>-94.173644999999993</v>
      </c>
      <c r="E55" t="s">
        <v>36</v>
      </c>
      <c r="F55" s="2" t="s">
        <v>164</v>
      </c>
      <c r="G55" s="2" t="s">
        <v>166</v>
      </c>
      <c r="H55" s="164" t="s">
        <v>167</v>
      </c>
      <c r="I55" s="165" t="s">
        <v>168</v>
      </c>
      <c r="J55" t="s">
        <v>169</v>
      </c>
    </row>
    <row r="56" spans="1:10" customFormat="1">
      <c r="A56" s="2">
        <v>300</v>
      </c>
      <c r="B56" t="s">
        <v>112</v>
      </c>
      <c r="C56" s="2">
        <v>36.131946999999997</v>
      </c>
      <c r="D56" s="2">
        <v>-93.947956000000005</v>
      </c>
      <c r="E56" t="s">
        <v>115</v>
      </c>
      <c r="F56" s="2" t="s">
        <v>112</v>
      </c>
      <c r="G56" t="s">
        <v>150</v>
      </c>
      <c r="H56" s="166" t="s">
        <v>57</v>
      </c>
      <c r="I56" s="165" t="s">
        <v>114</v>
      </c>
    </row>
    <row r="57" spans="1:10" customFormat="1">
      <c r="A57" s="2">
        <v>302</v>
      </c>
      <c r="B57" t="s">
        <v>121</v>
      </c>
      <c r="C57" s="2">
        <v>36.159851000000003</v>
      </c>
      <c r="D57" s="2">
        <v>-93.811689999999999</v>
      </c>
      <c r="E57" t="s">
        <v>61</v>
      </c>
      <c r="F57" s="2" t="s">
        <v>121</v>
      </c>
      <c r="G57" t="s">
        <v>150</v>
      </c>
      <c r="H57" s="164" t="s">
        <v>57</v>
      </c>
      <c r="I57" s="165" t="s">
        <v>123</v>
      </c>
    </row>
    <row r="58" spans="1:10" customFormat="1">
      <c r="A58" s="2">
        <v>303</v>
      </c>
      <c r="B58" t="s">
        <v>124</v>
      </c>
      <c r="C58" s="2">
        <v>36.195152999999998</v>
      </c>
      <c r="D58" s="2">
        <v>-93.789276000000001</v>
      </c>
      <c r="E58" t="s">
        <v>61</v>
      </c>
      <c r="F58" s="2" t="s">
        <v>124</v>
      </c>
      <c r="G58" t="s">
        <v>150</v>
      </c>
      <c r="H58" s="166" t="s">
        <v>148</v>
      </c>
      <c r="I58" s="165" t="s">
        <v>126</v>
      </c>
    </row>
    <row r="59" spans="1:10" customFormat="1">
      <c r="A59" s="2">
        <v>304</v>
      </c>
      <c r="B59" t="s">
        <v>127</v>
      </c>
      <c r="C59" s="2">
        <v>36.239342000000001</v>
      </c>
      <c r="D59" s="2">
        <v>-93.907652999999996</v>
      </c>
      <c r="E59" t="s">
        <v>61</v>
      </c>
      <c r="F59" s="2" t="s">
        <v>127</v>
      </c>
      <c r="G59" t="s">
        <v>150</v>
      </c>
      <c r="H59" s="164" t="s">
        <v>148</v>
      </c>
      <c r="I59" s="165" t="s">
        <v>170</v>
      </c>
    </row>
    <row r="60" spans="1:10" customFormat="1">
      <c r="A60" s="2">
        <v>307</v>
      </c>
      <c r="B60" t="s">
        <v>138</v>
      </c>
      <c r="C60" s="2">
        <v>36.104418000000003</v>
      </c>
      <c r="D60" s="2">
        <v>-93.756749999999997</v>
      </c>
      <c r="E60" t="s">
        <v>61</v>
      </c>
      <c r="F60" s="2" t="s">
        <v>171</v>
      </c>
      <c r="G60" t="s">
        <v>150</v>
      </c>
      <c r="H60" s="166" t="s">
        <v>38</v>
      </c>
      <c r="I60" s="165" t="s">
        <v>140</v>
      </c>
    </row>
    <row r="61" spans="1:10" customFormat="1">
      <c r="A61" s="2">
        <v>308</v>
      </c>
      <c r="B61" t="s">
        <v>142</v>
      </c>
      <c r="C61" s="2">
        <v>36.124453000000003</v>
      </c>
      <c r="D61" s="2">
        <v>-93.734211000000002</v>
      </c>
      <c r="E61" t="s">
        <v>61</v>
      </c>
      <c r="F61" s="2" t="s">
        <v>172</v>
      </c>
      <c r="G61" t="s">
        <v>150</v>
      </c>
      <c r="H61" s="164" t="s">
        <v>38</v>
      </c>
      <c r="I61" s="165" t="s">
        <v>144</v>
      </c>
    </row>
  </sheetData>
  <hyperlinks>
    <hyperlink ref="C48" r:id="rId1" display="35.822256, -93.758937" xr:uid="{95EF86B1-3C9A-4B0E-B8F5-A6FF177C36BF}"/>
    <hyperlink ref="I47" r:id="rId2" xr:uid="{2DB823F7-5091-4D23-BDC2-0822A413897D}"/>
    <hyperlink ref="I49" r:id="rId3" xr:uid="{75497967-1D22-44D4-AB35-E88F16E5B761}"/>
    <hyperlink ref="I52" r:id="rId4" xr:uid="{E36831B7-B562-4B44-8813-1418494841AC}"/>
    <hyperlink ref="I53" r:id="rId5" xr:uid="{6762797B-C440-4DB8-B9C4-55863B83A781}"/>
    <hyperlink ref="I54" r:id="rId6" xr:uid="{CC688936-C2E7-4F95-9E83-EBC8B3B505E5}"/>
    <hyperlink ref="I56" r:id="rId7" xr:uid="{0D44210F-56FC-4626-A6F9-443911219F81}"/>
    <hyperlink ref="I57" r:id="rId8" xr:uid="{E0D38F0C-BFC5-4B3A-9125-E38EF8B30613}"/>
    <hyperlink ref="I58" r:id="rId9" xr:uid="{2D0F1841-F56A-48E4-8797-DE5818334247}"/>
    <hyperlink ref="I59" r:id="rId10" xr:uid="{A46FC3F7-2D51-46D4-BF69-B57E9B9E5AE1}"/>
    <hyperlink ref="I60" r:id="rId11" xr:uid="{5CC277CE-FD23-40EE-BDE2-0889C3C14473}"/>
    <hyperlink ref="I61" r:id="rId12" xr:uid="{55C39767-E83E-4386-BCB0-0F5C860BF100}"/>
    <hyperlink ref="I48" r:id="rId13" xr:uid="{6229EDAF-C139-45BB-B8E3-F8B58298737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52"/>
  <sheetViews>
    <sheetView topLeftCell="A41" zoomScale="80" zoomScaleNormal="80" workbookViewId="0">
      <selection activeCell="A52" sqref="A52"/>
    </sheetView>
  </sheetViews>
  <sheetFormatPr defaultColWidth="8.85546875" defaultRowHeight="13.9"/>
  <cols>
    <col min="1" max="1" width="16.7109375" style="201" customWidth="1"/>
    <col min="2" max="2" width="16.7109375" style="201" bestFit="1" customWidth="1"/>
    <col min="3" max="3" width="15.42578125" style="201" bestFit="1" customWidth="1"/>
    <col min="4" max="4" width="15.42578125" style="201" customWidth="1"/>
    <col min="5" max="5" width="18.28515625" style="201" customWidth="1"/>
    <col min="6" max="6" width="15" style="201" customWidth="1"/>
    <col min="7" max="7" width="19.140625" style="201" customWidth="1"/>
    <col min="8" max="8" width="13.85546875" style="201" customWidth="1"/>
    <col min="9" max="9" width="6.7109375" style="201" customWidth="1"/>
    <col min="10" max="10" width="17.28515625" style="201" customWidth="1"/>
    <col min="11" max="11" width="15.28515625" style="201" customWidth="1"/>
    <col min="12" max="12" width="19.140625" style="201" customWidth="1"/>
    <col min="13" max="13" width="18" style="201" customWidth="1"/>
    <col min="14" max="14" width="11.28515625" style="201" customWidth="1"/>
    <col min="15" max="16" width="15.28515625" style="201" customWidth="1"/>
    <col min="17" max="17" width="11.7109375" style="201" bestFit="1" customWidth="1"/>
    <col min="18" max="18" width="18.140625" style="201" bestFit="1" customWidth="1"/>
    <col min="19" max="19" width="10.7109375" style="201" bestFit="1" customWidth="1"/>
    <col min="20" max="20" width="11.7109375" style="201" bestFit="1" customWidth="1"/>
    <col min="21" max="21" width="18.140625" style="201" bestFit="1" customWidth="1"/>
    <col min="22" max="22" width="18.140625" style="201" customWidth="1"/>
    <col min="23" max="29" width="10.42578125" style="201" customWidth="1"/>
    <col min="30" max="30" width="13.28515625" style="201" customWidth="1"/>
    <col min="31" max="31" width="10.42578125" bestFit="1" customWidth="1"/>
  </cols>
  <sheetData>
    <row r="1" spans="1:30" ht="14.45">
      <c r="A1" s="132" t="s">
        <v>256</v>
      </c>
      <c r="B1" s="48"/>
      <c r="C1" s="48"/>
      <c r="D1" s="48"/>
      <c r="E1" s="48"/>
      <c r="F1" s="48"/>
      <c r="G1" s="48"/>
      <c r="H1" s="48"/>
      <c r="I1" s="48"/>
      <c r="J1" s="48"/>
      <c r="K1" s="48"/>
      <c r="L1" s="48"/>
      <c r="M1" s="48"/>
      <c r="N1" s="48"/>
      <c r="O1" s="48"/>
      <c r="P1" s="48"/>
      <c r="Q1" s="48"/>
      <c r="R1" s="48"/>
      <c r="S1" s="48"/>
      <c r="T1" s="48"/>
      <c r="U1" s="48"/>
      <c r="V1" s="48"/>
      <c r="W1" s="353" t="s">
        <v>1425</v>
      </c>
      <c r="X1" s="353"/>
      <c r="Y1" s="353"/>
      <c r="Z1" s="353" t="s">
        <v>1426</v>
      </c>
      <c r="AA1" s="353"/>
      <c r="AB1" s="353"/>
      <c r="AC1" s="48"/>
      <c r="AD1" s="48"/>
    </row>
    <row r="2" spans="1:30" s="30" customFormat="1" ht="28.9">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ht="14.45">
      <c r="A3" s="137">
        <v>41309</v>
      </c>
      <c r="B3" s="138" t="s">
        <v>230</v>
      </c>
      <c r="C3" s="138">
        <v>304</v>
      </c>
      <c r="D3" s="138" t="s">
        <v>127</v>
      </c>
      <c r="E3" s="138" t="s">
        <v>231</v>
      </c>
      <c r="F3" s="138" t="s">
        <v>218</v>
      </c>
      <c r="G3" s="139">
        <v>134</v>
      </c>
      <c r="H3" s="139">
        <v>348</v>
      </c>
      <c r="I3" s="139">
        <v>7.68</v>
      </c>
      <c r="J3" s="139">
        <v>225.8</v>
      </c>
      <c r="K3" s="140">
        <v>5.64</v>
      </c>
      <c r="L3" s="141">
        <v>0.02</v>
      </c>
      <c r="M3" s="139">
        <v>1</v>
      </c>
      <c r="N3" s="139" t="s">
        <v>219</v>
      </c>
      <c r="O3" s="142"/>
      <c r="P3" s="142"/>
      <c r="Q3" s="48"/>
      <c r="R3" s="48"/>
      <c r="S3" s="48"/>
      <c r="T3" s="48"/>
      <c r="U3" s="48"/>
      <c r="V3" s="48"/>
      <c r="W3" s="48"/>
      <c r="X3" s="48"/>
      <c r="Y3" s="48"/>
      <c r="Z3" s="48"/>
      <c r="AA3" s="48"/>
      <c r="AB3" s="48"/>
      <c r="AC3" s="48"/>
      <c r="AD3" s="48"/>
    </row>
    <row r="4" spans="1:30" ht="14.45">
      <c r="A4" s="137">
        <v>41431.402777777781</v>
      </c>
      <c r="B4" s="138" t="s">
        <v>255</v>
      </c>
      <c r="C4" s="138">
        <v>304</v>
      </c>
      <c r="D4" s="138" t="s">
        <v>127</v>
      </c>
      <c r="E4" s="138" t="s">
        <v>256</v>
      </c>
      <c r="F4" s="138" t="s">
        <v>218</v>
      </c>
      <c r="G4" s="139">
        <v>138</v>
      </c>
      <c r="H4" s="139">
        <v>344</v>
      </c>
      <c r="I4" s="139">
        <v>7.1</v>
      </c>
      <c r="J4" s="139">
        <v>207.1</v>
      </c>
      <c r="K4" s="140">
        <v>4.6399999999999997</v>
      </c>
      <c r="L4" s="141">
        <v>2.1999999999999999E-2</v>
      </c>
      <c r="M4" s="139">
        <v>0.9</v>
      </c>
      <c r="N4" s="139" t="s">
        <v>219</v>
      </c>
      <c r="O4" s="142"/>
      <c r="P4" s="142"/>
      <c r="Q4" s="48"/>
      <c r="R4" s="48"/>
      <c r="S4" s="48"/>
      <c r="T4" s="48"/>
      <c r="U4" s="48"/>
      <c r="V4" s="48"/>
      <c r="W4" s="144">
        <v>1</v>
      </c>
      <c r="X4" s="144">
        <v>2</v>
      </c>
      <c r="Y4" s="144">
        <v>1</v>
      </c>
      <c r="Z4" s="144">
        <v>3</v>
      </c>
      <c r="AA4" s="144">
        <v>4</v>
      </c>
      <c r="AB4" s="144">
        <v>1</v>
      </c>
      <c r="AC4" s="144">
        <v>8</v>
      </c>
      <c r="AD4" s="48" t="s">
        <v>182</v>
      </c>
    </row>
    <row r="5" spans="1:30" ht="14.45">
      <c r="A5" s="137">
        <v>41499</v>
      </c>
      <c r="B5" s="138" t="s">
        <v>271</v>
      </c>
      <c r="C5" s="138">
        <v>304</v>
      </c>
      <c r="D5" s="138" t="s">
        <v>127</v>
      </c>
      <c r="E5" s="138" t="s">
        <v>231</v>
      </c>
      <c r="F5" s="138" t="s">
        <v>218</v>
      </c>
      <c r="G5" s="139">
        <v>104</v>
      </c>
      <c r="H5" s="139">
        <v>313</v>
      </c>
      <c r="I5" s="139">
        <v>7.34</v>
      </c>
      <c r="J5" s="139">
        <v>185.1</v>
      </c>
      <c r="K5" s="140">
        <v>12.86</v>
      </c>
      <c r="L5" s="141">
        <v>5.6000000000000001E-2</v>
      </c>
      <c r="M5" s="139">
        <v>5.3</v>
      </c>
      <c r="N5" s="139" t="s">
        <v>219</v>
      </c>
      <c r="O5" s="142"/>
      <c r="P5" s="142"/>
      <c r="Q5" s="48"/>
      <c r="R5" s="48"/>
      <c r="S5" s="48"/>
      <c r="T5" s="48"/>
      <c r="U5" s="48"/>
      <c r="V5" s="48"/>
      <c r="W5" s="48"/>
      <c r="X5" s="48"/>
      <c r="Y5" s="48"/>
      <c r="Z5" s="48"/>
      <c r="AA5" s="48"/>
      <c r="AB5" s="48"/>
      <c r="AC5" s="48"/>
      <c r="AD5" s="48"/>
    </row>
    <row r="6" spans="1:30" ht="14.45">
      <c r="A6" s="137">
        <v>41588.46875</v>
      </c>
      <c r="B6" s="138" t="s">
        <v>275</v>
      </c>
      <c r="C6" s="138">
        <v>304</v>
      </c>
      <c r="D6" s="138" t="s">
        <v>127</v>
      </c>
      <c r="E6" s="138" t="s">
        <v>231</v>
      </c>
      <c r="F6" s="138" t="s">
        <v>218</v>
      </c>
      <c r="G6" s="139">
        <v>162</v>
      </c>
      <c r="H6" s="139">
        <v>409</v>
      </c>
      <c r="I6" s="139">
        <v>7.22</v>
      </c>
      <c r="J6" s="139">
        <v>228</v>
      </c>
      <c r="K6" s="140">
        <v>3.51</v>
      </c>
      <c r="L6" s="141">
        <v>0.01</v>
      </c>
      <c r="M6" s="139">
        <v>0.6</v>
      </c>
      <c r="N6" s="139" t="s">
        <v>219</v>
      </c>
      <c r="O6" s="142"/>
      <c r="P6" s="142"/>
      <c r="Q6" s="48"/>
      <c r="R6" s="48"/>
      <c r="S6" s="48"/>
      <c r="T6" s="48"/>
      <c r="U6" s="48"/>
      <c r="V6" s="48"/>
      <c r="W6" s="48"/>
      <c r="X6" s="48"/>
      <c r="Y6" s="48"/>
      <c r="Z6" s="48"/>
      <c r="AA6" s="48"/>
      <c r="AB6" s="48"/>
      <c r="AC6" s="48"/>
      <c r="AD6" s="48"/>
    </row>
    <row r="7" spans="1:30" ht="14.45">
      <c r="A7" s="137">
        <v>41690</v>
      </c>
      <c r="B7" s="138" t="s">
        <v>296</v>
      </c>
      <c r="C7" s="138">
        <v>304</v>
      </c>
      <c r="D7" s="138" t="s">
        <v>127</v>
      </c>
      <c r="E7" s="138" t="s">
        <v>231</v>
      </c>
      <c r="F7" s="138" t="s">
        <v>218</v>
      </c>
      <c r="G7" s="139">
        <v>134</v>
      </c>
      <c r="H7" s="139">
        <v>348</v>
      </c>
      <c r="I7" s="139">
        <v>7.2</v>
      </c>
      <c r="J7" s="139">
        <v>202</v>
      </c>
      <c r="K7" s="140">
        <v>4.26</v>
      </c>
      <c r="L7" s="141">
        <v>3.4000000000000002E-2</v>
      </c>
      <c r="M7" s="139">
        <v>0.8</v>
      </c>
      <c r="N7" s="139" t="s">
        <v>219</v>
      </c>
      <c r="O7" s="142"/>
      <c r="P7" s="142"/>
      <c r="Q7" s="48"/>
      <c r="R7" s="48"/>
      <c r="S7" s="48"/>
      <c r="T7" s="48"/>
      <c r="U7" s="48"/>
      <c r="V7" s="48"/>
      <c r="W7" s="48"/>
      <c r="X7" s="48"/>
      <c r="Y7" s="48"/>
      <c r="Z7" s="48"/>
      <c r="AA7" s="48"/>
      <c r="AB7" s="48"/>
      <c r="AC7" s="48"/>
      <c r="AD7" s="48"/>
    </row>
    <row r="8" spans="1:30" ht="14.45">
      <c r="A8" s="137">
        <v>41766</v>
      </c>
      <c r="B8" s="138" t="s">
        <v>304</v>
      </c>
      <c r="C8" s="138">
        <v>304</v>
      </c>
      <c r="D8" s="138" t="s">
        <v>127</v>
      </c>
      <c r="E8" s="138" t="s">
        <v>256</v>
      </c>
      <c r="F8" s="138" t="s">
        <v>218</v>
      </c>
      <c r="G8" s="139">
        <v>130</v>
      </c>
      <c r="H8" s="139">
        <v>352</v>
      </c>
      <c r="I8" s="139">
        <v>6.9</v>
      </c>
      <c r="J8" s="139">
        <v>192.8</v>
      </c>
      <c r="K8" s="140">
        <v>3.89</v>
      </c>
      <c r="L8" s="141">
        <v>1.6E-2</v>
      </c>
      <c r="M8" s="139">
        <v>0</v>
      </c>
      <c r="N8" s="139" t="s">
        <v>219</v>
      </c>
      <c r="O8" s="142"/>
      <c r="P8" s="142"/>
      <c r="Q8" s="48"/>
      <c r="R8" s="48"/>
      <c r="S8" s="48"/>
      <c r="T8" s="48"/>
      <c r="U8" s="48"/>
      <c r="V8" s="48"/>
      <c r="W8" s="144">
        <v>2</v>
      </c>
      <c r="X8" s="144">
        <v>1</v>
      </c>
      <c r="Y8" s="144">
        <v>1</v>
      </c>
      <c r="Z8" s="144">
        <v>6</v>
      </c>
      <c r="AA8" s="144">
        <v>2</v>
      </c>
      <c r="AB8" s="144">
        <v>1</v>
      </c>
      <c r="AC8" s="144">
        <v>9</v>
      </c>
      <c r="AD8" s="48" t="s">
        <v>182</v>
      </c>
    </row>
    <row r="9" spans="1:30" ht="14.45">
      <c r="A9" s="137">
        <v>41854</v>
      </c>
      <c r="B9" s="138" t="s">
        <v>310</v>
      </c>
      <c r="C9" s="138">
        <v>304</v>
      </c>
      <c r="D9" s="138" t="s">
        <v>127</v>
      </c>
      <c r="E9" s="138" t="s">
        <v>231</v>
      </c>
      <c r="F9" s="138" t="s">
        <v>218</v>
      </c>
      <c r="G9" s="139">
        <v>154</v>
      </c>
      <c r="H9" s="139">
        <v>371</v>
      </c>
      <c r="I9" s="139">
        <v>7.33</v>
      </c>
      <c r="J9" s="139">
        <v>244.4</v>
      </c>
      <c r="K9" s="140">
        <v>3.4</v>
      </c>
      <c r="L9" s="141">
        <v>0.02</v>
      </c>
      <c r="M9" s="139">
        <v>0.5</v>
      </c>
      <c r="N9" s="139" t="s">
        <v>219</v>
      </c>
      <c r="O9" s="142"/>
      <c r="P9" s="142"/>
      <c r="Q9" s="48"/>
      <c r="R9" s="48"/>
      <c r="S9" s="48"/>
      <c r="T9" s="48"/>
      <c r="U9" s="48"/>
      <c r="V9" s="48"/>
      <c r="W9" s="48"/>
      <c r="X9" s="48"/>
      <c r="Y9" s="48"/>
      <c r="Z9" s="48"/>
      <c r="AA9" s="48"/>
      <c r="AB9" s="48"/>
      <c r="AC9" s="48"/>
      <c r="AD9" s="48"/>
    </row>
    <row r="10" spans="1:30" ht="14.45">
      <c r="A10" s="137">
        <v>42040</v>
      </c>
      <c r="B10" s="138" t="s">
        <v>351</v>
      </c>
      <c r="C10" s="138">
        <v>304</v>
      </c>
      <c r="D10" s="138" t="s">
        <v>127</v>
      </c>
      <c r="E10" s="138" t="s">
        <v>231</v>
      </c>
      <c r="F10" s="138" t="s">
        <v>218</v>
      </c>
      <c r="G10" s="139">
        <v>166</v>
      </c>
      <c r="H10" s="139">
        <v>384</v>
      </c>
      <c r="I10" s="139">
        <v>7.7</v>
      </c>
      <c r="J10" s="139">
        <v>218.7</v>
      </c>
      <c r="K10" s="140">
        <v>3.71</v>
      </c>
      <c r="L10" s="141">
        <v>0.01</v>
      </c>
      <c r="M10" s="139">
        <v>0.1</v>
      </c>
      <c r="N10" s="139" t="s">
        <v>219</v>
      </c>
      <c r="O10" s="142"/>
      <c r="P10" s="142"/>
      <c r="Q10" s="48"/>
      <c r="R10" s="48"/>
      <c r="S10" s="48"/>
      <c r="T10" s="48"/>
      <c r="U10" s="48"/>
      <c r="V10" s="48"/>
      <c r="W10" s="48"/>
      <c r="X10" s="48"/>
      <c r="Y10" s="48"/>
      <c r="Z10" s="48"/>
      <c r="AA10" s="48"/>
      <c r="AB10" s="48"/>
      <c r="AC10" s="48"/>
      <c r="AD10" s="48"/>
    </row>
    <row r="11" spans="1:30" ht="14.45">
      <c r="A11" s="137">
        <v>42131</v>
      </c>
      <c r="B11" s="138" t="s">
        <v>367</v>
      </c>
      <c r="C11" s="138">
        <v>304</v>
      </c>
      <c r="D11" s="138" t="s">
        <v>127</v>
      </c>
      <c r="E11" s="138" t="s">
        <v>231</v>
      </c>
      <c r="F11" s="138" t="s">
        <v>218</v>
      </c>
      <c r="G11" s="139">
        <v>152</v>
      </c>
      <c r="H11" s="139">
        <v>405</v>
      </c>
      <c r="I11" s="139">
        <v>7.7</v>
      </c>
      <c r="J11" s="139">
        <v>211.1</v>
      </c>
      <c r="K11" s="140">
        <v>3.74</v>
      </c>
      <c r="L11" s="141">
        <v>2.4E-2</v>
      </c>
      <c r="M11" s="139">
        <v>9.5</v>
      </c>
      <c r="N11" s="139" t="s">
        <v>219</v>
      </c>
      <c r="O11" s="142"/>
      <c r="P11" s="142"/>
      <c r="Q11" s="48"/>
      <c r="R11" s="48"/>
      <c r="S11" s="48"/>
      <c r="T11" s="48"/>
      <c r="U11" s="48"/>
      <c r="V11" s="48"/>
      <c r="W11" s="48"/>
      <c r="X11" s="48"/>
      <c r="Y11" s="48"/>
      <c r="Z11" s="48"/>
      <c r="AA11" s="48"/>
      <c r="AB11" s="48"/>
      <c r="AC11" s="48"/>
      <c r="AD11" s="48"/>
    </row>
    <row r="12" spans="1:30" ht="14.45">
      <c r="A12" s="137">
        <v>42222</v>
      </c>
      <c r="B12" s="138" t="s">
        <v>379</v>
      </c>
      <c r="C12" s="138">
        <v>304</v>
      </c>
      <c r="D12" s="138" t="s">
        <v>127</v>
      </c>
      <c r="E12" s="143" t="s">
        <v>231</v>
      </c>
      <c r="F12" s="138" t="s">
        <v>218</v>
      </c>
      <c r="G12" s="139">
        <v>156</v>
      </c>
      <c r="H12" s="139">
        <v>381</v>
      </c>
      <c r="I12" s="139">
        <v>7.5</v>
      </c>
      <c r="J12" s="139">
        <v>216</v>
      </c>
      <c r="K12" s="140">
        <v>3.92</v>
      </c>
      <c r="L12" s="141">
        <v>2.8000000000000001E-2</v>
      </c>
      <c r="M12" s="139">
        <v>16.2</v>
      </c>
      <c r="N12" s="139" t="s">
        <v>219</v>
      </c>
      <c r="O12" s="142"/>
      <c r="P12" s="142"/>
      <c r="Q12" s="48"/>
      <c r="R12" s="48"/>
      <c r="S12" s="48"/>
      <c r="T12" s="48"/>
      <c r="U12" s="48"/>
      <c r="V12" s="48"/>
      <c r="W12" s="48"/>
      <c r="X12" s="48"/>
      <c r="Y12" s="48"/>
      <c r="Z12" s="48"/>
      <c r="AA12" s="48"/>
      <c r="AB12" s="48"/>
      <c r="AC12" s="48"/>
      <c r="AD12" s="48"/>
    </row>
    <row r="13" spans="1:30" ht="14.45">
      <c r="A13" s="137">
        <v>42313</v>
      </c>
      <c r="B13" s="138" t="s">
        <v>389</v>
      </c>
      <c r="C13" s="138">
        <v>304</v>
      </c>
      <c r="D13" s="138" t="s">
        <v>127</v>
      </c>
      <c r="E13" s="138" t="s">
        <v>231</v>
      </c>
      <c r="F13" s="138" t="s">
        <v>218</v>
      </c>
      <c r="G13" s="139">
        <v>164</v>
      </c>
      <c r="H13" s="139">
        <v>400</v>
      </c>
      <c r="I13" s="139">
        <v>7.4</v>
      </c>
      <c r="J13" s="139">
        <v>206.5</v>
      </c>
      <c r="K13" s="140">
        <v>3.19</v>
      </c>
      <c r="L13" s="141">
        <v>0.03</v>
      </c>
      <c r="M13" s="139">
        <v>0.4</v>
      </c>
      <c r="N13" s="139" t="s">
        <v>219</v>
      </c>
      <c r="O13" s="142"/>
      <c r="P13" s="142"/>
      <c r="Q13" s="48"/>
      <c r="R13" s="48"/>
      <c r="S13" s="48"/>
      <c r="T13" s="48"/>
      <c r="U13" s="48"/>
      <c r="V13" s="48"/>
      <c r="W13" s="48"/>
      <c r="X13" s="48"/>
      <c r="Y13" s="48"/>
      <c r="Z13" s="48"/>
      <c r="AA13" s="48"/>
      <c r="AB13" s="48"/>
      <c r="AC13" s="48"/>
      <c r="AD13" s="48"/>
    </row>
    <row r="14" spans="1:30" ht="14.45">
      <c r="A14" s="137">
        <v>42412</v>
      </c>
      <c r="B14" s="138" t="s">
        <v>423</v>
      </c>
      <c r="C14" s="138">
        <v>304</v>
      </c>
      <c r="D14" s="138" t="s">
        <v>127</v>
      </c>
      <c r="E14" s="138" t="s">
        <v>231</v>
      </c>
      <c r="F14" s="138" t="s">
        <v>218</v>
      </c>
      <c r="G14" s="139">
        <v>126</v>
      </c>
      <c r="H14" s="139">
        <v>331</v>
      </c>
      <c r="I14" s="139">
        <v>7.6</v>
      </c>
      <c r="J14" s="139">
        <v>137.5</v>
      </c>
      <c r="K14" s="140">
        <v>4.1100000000000003</v>
      </c>
      <c r="L14" s="141">
        <v>1.7999999999999999E-2</v>
      </c>
      <c r="M14" s="139">
        <v>0.4</v>
      </c>
      <c r="N14" s="139" t="s">
        <v>219</v>
      </c>
      <c r="O14" s="142"/>
      <c r="P14" s="142"/>
      <c r="Q14" s="48"/>
      <c r="R14" s="48"/>
      <c r="S14" s="48"/>
      <c r="T14" s="48"/>
      <c r="U14" s="48"/>
      <c r="V14" s="48"/>
      <c r="W14" s="48"/>
      <c r="X14" s="48"/>
      <c r="Y14" s="48"/>
      <c r="Z14" s="48"/>
      <c r="AA14" s="48"/>
      <c r="AB14" s="48"/>
      <c r="AC14" s="48"/>
      <c r="AD14" s="48"/>
    </row>
    <row r="15" spans="1:30" ht="14.45">
      <c r="A15" s="137">
        <v>42500.645833333336</v>
      </c>
      <c r="B15" s="138" t="s">
        <v>432</v>
      </c>
      <c r="C15" s="138">
        <v>304</v>
      </c>
      <c r="D15" s="138" t="s">
        <v>127</v>
      </c>
      <c r="E15" s="138" t="s">
        <v>256</v>
      </c>
      <c r="F15" s="138" t="s">
        <v>218</v>
      </c>
      <c r="G15" s="139">
        <v>144</v>
      </c>
      <c r="H15" s="139">
        <v>327</v>
      </c>
      <c r="I15" s="139">
        <v>7.7</v>
      </c>
      <c r="J15" s="139">
        <v>180</v>
      </c>
      <c r="K15" s="140">
        <v>3.34</v>
      </c>
      <c r="L15" s="141">
        <v>1.6E-2</v>
      </c>
      <c r="M15" s="139">
        <v>2.5</v>
      </c>
      <c r="N15" s="139" t="s">
        <v>219</v>
      </c>
      <c r="O15" s="142"/>
      <c r="P15" s="142"/>
      <c r="Q15" s="48"/>
      <c r="R15" s="48"/>
      <c r="S15" s="48"/>
      <c r="T15" s="48"/>
      <c r="U15" s="48"/>
      <c r="V15" s="48"/>
      <c r="W15" s="144">
        <v>2</v>
      </c>
      <c r="X15" s="144">
        <v>1</v>
      </c>
      <c r="Y15" s="144">
        <v>1</v>
      </c>
      <c r="Z15" s="144">
        <v>6</v>
      </c>
      <c r="AA15" s="144">
        <v>2</v>
      </c>
      <c r="AB15" s="144">
        <v>1</v>
      </c>
      <c r="AC15" s="144">
        <v>9</v>
      </c>
      <c r="AD15" s="48" t="s">
        <v>182</v>
      </c>
    </row>
    <row r="16" spans="1:30" ht="14.45">
      <c r="A16" s="137">
        <v>42593.458333333336</v>
      </c>
      <c r="B16" s="138" t="s">
        <v>450</v>
      </c>
      <c r="C16" s="138">
        <v>304</v>
      </c>
      <c r="D16" s="138" t="s">
        <v>127</v>
      </c>
      <c r="E16" s="138" t="s">
        <v>231</v>
      </c>
      <c r="F16" s="138" t="s">
        <v>218</v>
      </c>
      <c r="G16" s="139">
        <v>166</v>
      </c>
      <c r="H16" s="139">
        <v>408</v>
      </c>
      <c r="I16" s="139">
        <v>7.5</v>
      </c>
      <c r="J16" s="139">
        <v>232.5</v>
      </c>
      <c r="K16" s="140">
        <v>3.3</v>
      </c>
      <c r="L16" s="141">
        <v>1.4E-2</v>
      </c>
      <c r="M16" s="139">
        <v>0.1</v>
      </c>
      <c r="N16" s="139" t="s">
        <v>219</v>
      </c>
      <c r="O16" s="142"/>
      <c r="P16" s="142"/>
      <c r="Q16" s="48"/>
      <c r="R16" s="48"/>
      <c r="S16" s="48"/>
      <c r="T16" s="48"/>
      <c r="U16" s="48"/>
      <c r="V16" s="48"/>
      <c r="W16" s="144">
        <v>2</v>
      </c>
      <c r="X16" s="144">
        <v>2</v>
      </c>
      <c r="Y16" s="144">
        <v>2</v>
      </c>
      <c r="Z16" s="144">
        <v>6</v>
      </c>
      <c r="AA16" s="144">
        <v>4</v>
      </c>
      <c r="AB16" s="144">
        <v>2</v>
      </c>
      <c r="AC16" s="144">
        <v>12</v>
      </c>
      <c r="AD16" s="48" t="s">
        <v>183</v>
      </c>
    </row>
    <row r="17" spans="1:30" ht="14.45">
      <c r="A17" s="137">
        <v>42683.645833333336</v>
      </c>
      <c r="B17" s="138" t="s">
        <v>478</v>
      </c>
      <c r="C17" s="138">
        <v>304</v>
      </c>
      <c r="D17" s="138" t="s">
        <v>127</v>
      </c>
      <c r="E17" s="138" t="s">
        <v>231</v>
      </c>
      <c r="F17" s="138" t="s">
        <v>218</v>
      </c>
      <c r="G17" s="139">
        <v>168</v>
      </c>
      <c r="H17" s="139">
        <v>404</v>
      </c>
      <c r="I17" s="139">
        <v>7.5</v>
      </c>
      <c r="J17" s="139">
        <v>197.8</v>
      </c>
      <c r="K17" s="140">
        <v>3.4</v>
      </c>
      <c r="L17" s="141">
        <v>3.6999999999999998E-2</v>
      </c>
      <c r="M17" s="139">
        <v>2.5</v>
      </c>
      <c r="N17" s="139" t="s">
        <v>219</v>
      </c>
      <c r="O17" s="142"/>
      <c r="P17" s="142"/>
      <c r="Q17" s="48"/>
      <c r="R17" s="48"/>
      <c r="S17" s="48"/>
      <c r="T17" s="48"/>
      <c r="U17" s="48"/>
      <c r="V17" s="48"/>
      <c r="W17" s="48"/>
      <c r="X17" s="48"/>
      <c r="Y17" s="48"/>
      <c r="Z17" s="48"/>
      <c r="AA17" s="48"/>
      <c r="AB17" s="48"/>
      <c r="AC17" s="48"/>
      <c r="AD17" s="48"/>
    </row>
    <row r="18" spans="1:30" ht="14.45">
      <c r="A18" s="137">
        <v>42782</v>
      </c>
      <c r="B18" s="138" t="s">
        <v>502</v>
      </c>
      <c r="C18" s="138">
        <v>304</v>
      </c>
      <c r="D18" s="138" t="s">
        <v>127</v>
      </c>
      <c r="E18" s="138" t="s">
        <v>231</v>
      </c>
      <c r="F18" s="138" t="s">
        <v>218</v>
      </c>
      <c r="G18" s="139">
        <v>152</v>
      </c>
      <c r="H18" s="139">
        <v>384</v>
      </c>
      <c r="I18" s="139">
        <v>7.4</v>
      </c>
      <c r="J18" s="139">
        <v>222.2</v>
      </c>
      <c r="K18" s="140">
        <v>3.74</v>
      </c>
      <c r="L18" s="141">
        <v>2.4E-2</v>
      </c>
      <c r="M18" s="139">
        <v>1.3</v>
      </c>
      <c r="N18" s="139" t="s">
        <v>219</v>
      </c>
      <c r="O18" s="142"/>
      <c r="P18" s="142"/>
      <c r="Q18" s="48"/>
      <c r="R18" s="48"/>
      <c r="S18" s="48"/>
      <c r="T18" s="48"/>
      <c r="U18" s="48"/>
      <c r="V18" s="48"/>
      <c r="W18" s="48"/>
      <c r="X18" s="48"/>
      <c r="Y18" s="48"/>
      <c r="Z18" s="48"/>
      <c r="AA18" s="48"/>
      <c r="AB18" s="48"/>
      <c r="AC18" s="48"/>
      <c r="AD18" s="48"/>
    </row>
    <row r="19" spans="1:30" ht="14.45">
      <c r="A19" s="137">
        <v>42865.6875</v>
      </c>
      <c r="B19" s="138" t="s">
        <v>519</v>
      </c>
      <c r="C19" s="138">
        <v>304</v>
      </c>
      <c r="D19" s="138" t="s">
        <v>127</v>
      </c>
      <c r="E19" s="138" t="s">
        <v>231</v>
      </c>
      <c r="F19" s="138" t="s">
        <v>218</v>
      </c>
      <c r="G19" s="139">
        <v>108</v>
      </c>
      <c r="H19" s="139">
        <v>281</v>
      </c>
      <c r="I19" s="139">
        <v>7.2</v>
      </c>
      <c r="J19" s="139">
        <v>51.1</v>
      </c>
      <c r="K19" s="140">
        <v>3.6</v>
      </c>
      <c r="L19" s="141">
        <v>0.03</v>
      </c>
      <c r="M19" s="139">
        <v>2</v>
      </c>
      <c r="N19" s="139" t="s">
        <v>219</v>
      </c>
      <c r="O19" s="142"/>
      <c r="P19" s="142"/>
      <c r="Q19" s="48"/>
      <c r="R19" s="48"/>
      <c r="S19" s="48"/>
      <c r="T19" s="48"/>
      <c r="U19" s="48"/>
      <c r="V19" s="48"/>
      <c r="W19" s="144">
        <v>3</v>
      </c>
      <c r="X19" s="144">
        <v>0</v>
      </c>
      <c r="Y19" s="144">
        <v>0</v>
      </c>
      <c r="Z19" s="144">
        <v>9</v>
      </c>
      <c r="AA19" s="144">
        <v>0</v>
      </c>
      <c r="AB19" s="144">
        <v>0</v>
      </c>
      <c r="AC19" s="144">
        <v>9</v>
      </c>
      <c r="AD19" s="48" t="s">
        <v>182</v>
      </c>
    </row>
    <row r="20" spans="1:30" ht="14.45">
      <c r="A20" s="137">
        <v>42955.625</v>
      </c>
      <c r="B20" s="138" t="s">
        <v>530</v>
      </c>
      <c r="C20" s="138">
        <v>304</v>
      </c>
      <c r="D20" s="138" t="s">
        <v>127</v>
      </c>
      <c r="E20" s="138" t="s">
        <v>256</v>
      </c>
      <c r="F20" s="138" t="s">
        <v>218</v>
      </c>
      <c r="G20" s="139">
        <v>142</v>
      </c>
      <c r="H20" s="139">
        <v>317</v>
      </c>
      <c r="I20" s="139">
        <v>7.4</v>
      </c>
      <c r="J20" s="139">
        <v>206.7</v>
      </c>
      <c r="K20" s="140">
        <v>3.11</v>
      </c>
      <c r="L20" s="141">
        <v>0.114</v>
      </c>
      <c r="M20" s="139">
        <v>1.1000000000000001</v>
      </c>
      <c r="N20" s="139" t="s">
        <v>219</v>
      </c>
      <c r="O20" s="142"/>
      <c r="P20" s="142"/>
      <c r="Q20" s="48"/>
      <c r="R20" s="48"/>
      <c r="S20" s="48"/>
      <c r="T20" s="48"/>
      <c r="U20" s="48"/>
      <c r="V20" s="48"/>
      <c r="W20" s="215">
        <v>0</v>
      </c>
      <c r="X20" s="142">
        <v>1</v>
      </c>
      <c r="Y20" s="142">
        <v>1</v>
      </c>
      <c r="Z20" s="142">
        <v>0</v>
      </c>
      <c r="AA20" s="142">
        <v>2</v>
      </c>
      <c r="AB20" s="142">
        <v>1</v>
      </c>
      <c r="AC20" s="142">
        <v>3</v>
      </c>
      <c r="AD20" s="48" t="s">
        <v>182</v>
      </c>
    </row>
    <row r="21" spans="1:30" ht="14.45">
      <c r="A21" s="137">
        <v>43045</v>
      </c>
      <c r="B21" s="138" t="s">
        <v>552</v>
      </c>
      <c r="C21" s="138">
        <v>304</v>
      </c>
      <c r="D21" s="138" t="s">
        <v>127</v>
      </c>
      <c r="E21" s="138" t="s">
        <v>256</v>
      </c>
      <c r="F21" s="138" t="s">
        <v>218</v>
      </c>
      <c r="G21" s="139">
        <v>150</v>
      </c>
      <c r="H21" s="139">
        <v>377</v>
      </c>
      <c r="I21" s="139">
        <v>8</v>
      </c>
      <c r="J21" s="139">
        <v>213.3</v>
      </c>
      <c r="K21" s="140">
        <v>3.81</v>
      </c>
      <c r="L21" s="141">
        <v>2.5999999999999999E-2</v>
      </c>
      <c r="M21" s="139">
        <v>0.7</v>
      </c>
      <c r="N21" s="139" t="s">
        <v>219</v>
      </c>
      <c r="O21" s="142"/>
      <c r="P21" s="142"/>
      <c r="Q21" s="48"/>
      <c r="R21" s="48"/>
      <c r="S21" s="48"/>
      <c r="T21" s="48"/>
      <c r="U21" s="48"/>
      <c r="V21" s="48"/>
      <c r="W21" s="48"/>
      <c r="X21" s="48"/>
      <c r="Y21" s="48"/>
      <c r="Z21" s="48"/>
      <c r="AA21" s="48"/>
      <c r="AB21" s="48"/>
      <c r="AC21" s="48"/>
      <c r="AD21" s="48"/>
    </row>
    <row r="22" spans="1:30" ht="14.45">
      <c r="A22" s="137">
        <v>43143</v>
      </c>
      <c r="B22" s="138" t="s">
        <v>582</v>
      </c>
      <c r="C22" s="138">
        <v>304</v>
      </c>
      <c r="D22" s="138" t="s">
        <v>127</v>
      </c>
      <c r="E22" s="138" t="s">
        <v>583</v>
      </c>
      <c r="F22" s="138" t="s">
        <v>218</v>
      </c>
      <c r="G22" s="139">
        <v>140</v>
      </c>
      <c r="H22" s="139">
        <v>358</v>
      </c>
      <c r="I22" s="139">
        <v>7.5</v>
      </c>
      <c r="J22" s="139">
        <v>208.9</v>
      </c>
      <c r="K22" s="140">
        <v>4.16</v>
      </c>
      <c r="L22" s="141">
        <v>8.0000000000000002E-3</v>
      </c>
      <c r="M22" s="139">
        <v>0.6</v>
      </c>
      <c r="N22" s="139" t="s">
        <v>219</v>
      </c>
      <c r="O22" s="142"/>
      <c r="P22" s="142"/>
      <c r="Q22" s="48"/>
      <c r="R22" s="48"/>
      <c r="S22" s="48"/>
      <c r="T22" s="48"/>
      <c r="U22" s="48"/>
      <c r="V22" s="48"/>
      <c r="W22" s="48"/>
      <c r="X22" s="48"/>
      <c r="Y22" s="48"/>
      <c r="Z22" s="48"/>
      <c r="AA22" s="48"/>
      <c r="AB22" s="48"/>
      <c r="AC22" s="48"/>
      <c r="AD22" s="48"/>
    </row>
    <row r="23" spans="1:30" ht="14.45">
      <c r="A23" s="137">
        <v>43227</v>
      </c>
      <c r="B23" s="138" t="s">
        <v>614</v>
      </c>
      <c r="C23" s="138">
        <v>304</v>
      </c>
      <c r="D23" s="138" t="s">
        <v>127</v>
      </c>
      <c r="E23" s="138" t="s">
        <v>256</v>
      </c>
      <c r="F23" s="138" t="s">
        <v>218</v>
      </c>
      <c r="G23" s="139">
        <v>104</v>
      </c>
      <c r="H23" s="139">
        <v>275</v>
      </c>
      <c r="I23" s="139">
        <v>7.3</v>
      </c>
      <c r="J23" s="139">
        <v>179.1</v>
      </c>
      <c r="K23" s="140">
        <v>3.99</v>
      </c>
      <c r="L23" s="141">
        <v>2.9000000000000001E-2</v>
      </c>
      <c r="M23" s="139">
        <v>1.6</v>
      </c>
      <c r="N23" s="139" t="s">
        <v>219</v>
      </c>
      <c r="O23" s="145"/>
      <c r="P23" s="145"/>
      <c r="Q23" s="48"/>
      <c r="R23" s="48"/>
      <c r="S23" s="48"/>
      <c r="T23" s="48"/>
      <c r="U23" s="48"/>
      <c r="V23" s="48"/>
      <c r="W23" s="144">
        <v>2</v>
      </c>
      <c r="X23" s="144">
        <v>2</v>
      </c>
      <c r="Y23" s="144">
        <v>0</v>
      </c>
      <c r="Z23" s="144">
        <v>6</v>
      </c>
      <c r="AA23" s="144">
        <v>4</v>
      </c>
      <c r="AB23" s="144">
        <v>1</v>
      </c>
      <c r="AC23" s="144">
        <v>10</v>
      </c>
      <c r="AD23" s="48" t="s">
        <v>182</v>
      </c>
    </row>
    <row r="24" spans="1:30" ht="14.45">
      <c r="A24" s="137">
        <v>43321</v>
      </c>
      <c r="B24" s="138" t="s">
        <v>661</v>
      </c>
      <c r="C24" s="138">
        <v>304</v>
      </c>
      <c r="D24" s="138" t="s">
        <v>127</v>
      </c>
      <c r="E24" s="138" t="s">
        <v>231</v>
      </c>
      <c r="F24" s="138" t="s">
        <v>218</v>
      </c>
      <c r="G24" s="139">
        <v>110</v>
      </c>
      <c r="H24" s="139">
        <v>277</v>
      </c>
      <c r="I24" s="139">
        <v>7.3</v>
      </c>
      <c r="J24" s="139">
        <v>170.7</v>
      </c>
      <c r="K24" s="140">
        <v>3.49</v>
      </c>
      <c r="L24" s="141">
        <v>1.2E-2</v>
      </c>
      <c r="M24" s="139">
        <v>1.8</v>
      </c>
      <c r="N24" s="139" t="s">
        <v>219</v>
      </c>
      <c r="O24" s="145"/>
      <c r="P24" s="145"/>
      <c r="Q24" s="48"/>
      <c r="R24" s="48"/>
      <c r="S24" s="48"/>
      <c r="T24" s="48"/>
      <c r="U24" s="48"/>
      <c r="V24" s="48"/>
      <c r="W24" s="215">
        <v>3</v>
      </c>
      <c r="X24" s="142">
        <v>1</v>
      </c>
      <c r="Y24" s="142">
        <v>0</v>
      </c>
      <c r="Z24" s="142">
        <v>9</v>
      </c>
      <c r="AA24" s="142">
        <v>2</v>
      </c>
      <c r="AB24" s="142">
        <v>0</v>
      </c>
      <c r="AC24" s="142">
        <v>11</v>
      </c>
      <c r="AD24" s="48" t="s">
        <v>183</v>
      </c>
    </row>
    <row r="25" spans="1:30" ht="14.45">
      <c r="A25" s="137">
        <v>43417</v>
      </c>
      <c r="B25" s="138" t="s">
        <v>681</v>
      </c>
      <c r="C25" s="138">
        <v>304</v>
      </c>
      <c r="D25" s="138" t="s">
        <v>127</v>
      </c>
      <c r="E25" s="138" t="s">
        <v>682</v>
      </c>
      <c r="F25" s="138" t="s">
        <v>218</v>
      </c>
      <c r="G25" s="139">
        <v>152</v>
      </c>
      <c r="H25" s="139">
        <v>393</v>
      </c>
      <c r="I25" s="139">
        <v>7</v>
      </c>
      <c r="J25" s="139">
        <v>215.6</v>
      </c>
      <c r="K25" s="140">
        <v>3.95</v>
      </c>
      <c r="L25" s="141">
        <v>2.4E-2</v>
      </c>
      <c r="M25" s="139">
        <v>0.5</v>
      </c>
      <c r="N25" s="139" t="s">
        <v>219</v>
      </c>
      <c r="O25" s="145"/>
      <c r="P25" s="145"/>
      <c r="Q25" s="48"/>
      <c r="R25" s="48"/>
      <c r="S25" s="48"/>
      <c r="T25" s="48"/>
      <c r="U25" s="48"/>
      <c r="V25" s="67"/>
      <c r="W25" s="48"/>
      <c r="X25" s="48"/>
      <c r="Y25" s="48"/>
      <c r="Z25" s="48"/>
      <c r="AA25" s="48"/>
      <c r="AB25" s="48"/>
      <c r="AC25" s="48"/>
      <c r="AD25" s="48"/>
    </row>
    <row r="26" spans="1:30" ht="14.45">
      <c r="A26" s="137">
        <v>43510</v>
      </c>
      <c r="B26" s="138" t="s">
        <v>709</v>
      </c>
      <c r="C26" s="138">
        <v>304</v>
      </c>
      <c r="D26" s="138" t="s">
        <v>127</v>
      </c>
      <c r="E26" s="138" t="s">
        <v>231</v>
      </c>
      <c r="F26" s="138" t="s">
        <v>218</v>
      </c>
      <c r="G26" s="139">
        <v>104</v>
      </c>
      <c r="H26" s="139">
        <v>311</v>
      </c>
      <c r="I26" s="139">
        <v>7</v>
      </c>
      <c r="J26" s="139">
        <v>169.8</v>
      </c>
      <c r="K26" s="140">
        <v>5.07</v>
      </c>
      <c r="L26" s="141">
        <v>1.2E-2</v>
      </c>
      <c r="M26" s="139">
        <v>0.1</v>
      </c>
      <c r="N26" s="139" t="s">
        <v>219</v>
      </c>
      <c r="O26" s="145"/>
      <c r="P26" s="145"/>
      <c r="Q26" s="48"/>
      <c r="R26" s="48"/>
      <c r="S26" s="48"/>
      <c r="T26" s="48"/>
      <c r="U26" s="48"/>
      <c r="V26" s="67"/>
      <c r="W26" s="48"/>
      <c r="X26" s="48"/>
      <c r="Y26" s="48"/>
      <c r="Z26" s="48"/>
      <c r="AA26" s="48"/>
      <c r="AB26" s="48"/>
      <c r="AC26" s="48"/>
      <c r="AD26" s="48"/>
    </row>
    <row r="27" spans="1:30" ht="14.45">
      <c r="A27" s="137">
        <v>43590</v>
      </c>
      <c r="B27" s="138" t="s">
        <v>719</v>
      </c>
      <c r="C27" s="138">
        <v>304</v>
      </c>
      <c r="D27" s="138" t="s">
        <v>127</v>
      </c>
      <c r="E27" s="138" t="s">
        <v>231</v>
      </c>
      <c r="F27" s="138" t="s">
        <v>218</v>
      </c>
      <c r="G27" s="139">
        <v>110</v>
      </c>
      <c r="H27" s="139">
        <v>291</v>
      </c>
      <c r="I27" s="139">
        <v>7</v>
      </c>
      <c r="J27" s="139">
        <v>161.80000000000001</v>
      </c>
      <c r="K27" s="140">
        <v>4.49</v>
      </c>
      <c r="L27" s="141">
        <v>3.1E-2</v>
      </c>
      <c r="M27" s="139">
        <v>2.6</v>
      </c>
      <c r="N27" s="139" t="s">
        <v>219</v>
      </c>
      <c r="O27" s="48"/>
      <c r="P27" s="48"/>
      <c r="Q27" s="48"/>
      <c r="R27" s="48"/>
      <c r="S27" s="48"/>
      <c r="T27" s="48"/>
      <c r="U27" s="48"/>
      <c r="V27" s="48"/>
      <c r="W27" s="144">
        <v>1</v>
      </c>
      <c r="X27" s="144">
        <v>3</v>
      </c>
      <c r="Y27" s="144">
        <v>1</v>
      </c>
      <c r="Z27" s="144">
        <v>3</v>
      </c>
      <c r="AA27" s="144">
        <v>6</v>
      </c>
      <c r="AB27" s="144">
        <v>1</v>
      </c>
      <c r="AC27" s="144">
        <v>10</v>
      </c>
      <c r="AD27" s="48" t="s">
        <v>182</v>
      </c>
    </row>
    <row r="28" spans="1:30" ht="14.45">
      <c r="A28" s="137">
        <v>43690</v>
      </c>
      <c r="B28" s="138" t="s">
        <v>756</v>
      </c>
      <c r="C28" s="138">
        <v>304</v>
      </c>
      <c r="D28" s="138" t="s">
        <v>127</v>
      </c>
      <c r="E28" s="138" t="s">
        <v>757</v>
      </c>
      <c r="F28" s="138" t="s">
        <v>218</v>
      </c>
      <c r="G28" s="139">
        <v>140</v>
      </c>
      <c r="H28" s="139">
        <v>389</v>
      </c>
      <c r="I28" s="139">
        <v>6.9</v>
      </c>
      <c r="J28" s="139">
        <v>209.3</v>
      </c>
      <c r="K28" s="140">
        <v>3.97</v>
      </c>
      <c r="L28" s="141">
        <v>1.4999999999999999E-2</v>
      </c>
      <c r="M28" s="139">
        <v>1</v>
      </c>
      <c r="N28" s="139" t="s">
        <v>219</v>
      </c>
      <c r="O28" s="48"/>
      <c r="P28" s="48"/>
      <c r="Q28" s="48"/>
      <c r="R28" s="48"/>
      <c r="S28" s="48"/>
      <c r="T28" s="48"/>
      <c r="U28" s="48"/>
      <c r="V28" s="48"/>
      <c r="W28" s="215">
        <v>1</v>
      </c>
      <c r="X28" s="142">
        <v>2</v>
      </c>
      <c r="Y28" s="142">
        <v>2</v>
      </c>
      <c r="Z28" s="142">
        <v>3</v>
      </c>
      <c r="AA28" s="142">
        <v>4</v>
      </c>
      <c r="AB28" s="142">
        <v>2</v>
      </c>
      <c r="AC28" s="142">
        <v>9</v>
      </c>
      <c r="AD28" s="48" t="s">
        <v>182</v>
      </c>
    </row>
    <row r="29" spans="1:30" ht="14.45">
      <c r="A29" s="137">
        <v>43775</v>
      </c>
      <c r="B29" s="138" t="s">
        <v>783</v>
      </c>
      <c r="C29" s="138">
        <v>304</v>
      </c>
      <c r="D29" s="138" t="s">
        <v>127</v>
      </c>
      <c r="E29" s="138" t="s">
        <v>231</v>
      </c>
      <c r="F29" s="138" t="s">
        <v>218</v>
      </c>
      <c r="G29" s="139">
        <v>120</v>
      </c>
      <c r="H29" s="139">
        <v>326</v>
      </c>
      <c r="I29" s="139">
        <v>7.2</v>
      </c>
      <c r="J29" s="139">
        <v>186</v>
      </c>
      <c r="K29" s="140">
        <v>5.05</v>
      </c>
      <c r="L29" s="141">
        <v>5.0000000000000001E-3</v>
      </c>
      <c r="M29" s="139">
        <v>1.4</v>
      </c>
      <c r="N29" s="139" t="s">
        <v>219</v>
      </c>
      <c r="O29" s="48"/>
      <c r="P29" s="48"/>
      <c r="Q29" s="48"/>
      <c r="R29" s="48"/>
      <c r="S29" s="48"/>
      <c r="T29" s="48"/>
      <c r="U29" s="48"/>
      <c r="V29" s="48"/>
      <c r="W29" s="48"/>
      <c r="X29" s="48"/>
      <c r="Y29" s="48"/>
      <c r="Z29" s="48"/>
      <c r="AA29" s="48"/>
      <c r="AB29" s="48"/>
      <c r="AC29" s="48"/>
      <c r="AD29" s="48"/>
    </row>
    <row r="30" spans="1:30" ht="14.45">
      <c r="A30" s="137">
        <v>43864</v>
      </c>
      <c r="B30" s="138" t="s">
        <v>799</v>
      </c>
      <c r="C30" s="138">
        <v>304</v>
      </c>
      <c r="D30" s="138" t="s">
        <v>127</v>
      </c>
      <c r="E30" s="138" t="s">
        <v>800</v>
      </c>
      <c r="F30" s="138" t="s">
        <v>218</v>
      </c>
      <c r="G30" s="139">
        <v>112</v>
      </c>
      <c r="H30" s="139">
        <v>304</v>
      </c>
      <c r="I30" s="139">
        <v>7.1</v>
      </c>
      <c r="J30" s="139">
        <v>160.4</v>
      </c>
      <c r="K30" s="140">
        <v>4.3</v>
      </c>
      <c r="L30" s="141">
        <v>1.2999999999999999E-2</v>
      </c>
      <c r="M30" s="139">
        <v>1.5</v>
      </c>
      <c r="N30" s="139" t="s">
        <v>219</v>
      </c>
      <c r="O30" s="48"/>
      <c r="P30" s="48"/>
      <c r="Q30" s="50"/>
      <c r="R30" s="48"/>
      <c r="S30" s="48"/>
      <c r="T30" s="67"/>
      <c r="U30" s="67"/>
      <c r="V30" s="48"/>
      <c r="W30" s="48"/>
      <c r="X30" s="48"/>
      <c r="Y30" s="48"/>
      <c r="Z30" s="48"/>
      <c r="AA30" s="48"/>
      <c r="AB30" s="48"/>
      <c r="AC30" s="48"/>
      <c r="AD30" s="48"/>
    </row>
    <row r="31" spans="1:30" ht="14.45">
      <c r="A31" s="137">
        <v>43958</v>
      </c>
      <c r="B31" s="138" t="s">
        <v>821</v>
      </c>
      <c r="C31" s="138">
        <v>304</v>
      </c>
      <c r="D31" s="138" t="s">
        <v>127</v>
      </c>
      <c r="E31" s="138" t="s">
        <v>800</v>
      </c>
      <c r="F31" s="138" t="s">
        <v>218</v>
      </c>
      <c r="G31" s="139">
        <v>112</v>
      </c>
      <c r="H31" s="139">
        <v>269.60000000000002</v>
      </c>
      <c r="I31" s="139">
        <v>7.3</v>
      </c>
      <c r="J31" s="139">
        <v>161.6</v>
      </c>
      <c r="K31" s="140">
        <v>3.49</v>
      </c>
      <c r="L31" s="141">
        <v>2.5000000000000001E-2</v>
      </c>
      <c r="M31" s="139">
        <v>2.4</v>
      </c>
      <c r="N31" s="139" t="s">
        <v>219</v>
      </c>
      <c r="O31" s="48"/>
      <c r="P31" s="48"/>
      <c r="Q31" s="48"/>
      <c r="R31" s="48"/>
      <c r="S31" s="48"/>
      <c r="T31" s="48"/>
      <c r="U31" s="48"/>
      <c r="V31" s="48"/>
      <c r="W31" s="48"/>
      <c r="X31" s="48"/>
      <c r="Y31" s="48"/>
      <c r="Z31" s="48"/>
      <c r="AA31" s="48"/>
      <c r="AB31" s="48"/>
      <c r="AC31" s="48"/>
      <c r="AD31" s="48"/>
    </row>
    <row r="32" spans="1:30" ht="14.45">
      <c r="A32" s="137">
        <v>44147</v>
      </c>
      <c r="B32" s="138" t="s">
        <v>829</v>
      </c>
      <c r="C32" s="138">
        <v>304</v>
      </c>
      <c r="D32" s="138" t="s">
        <v>127</v>
      </c>
      <c r="E32" s="138" t="s">
        <v>256</v>
      </c>
      <c r="F32" s="138" t="s">
        <v>218</v>
      </c>
      <c r="G32" s="139">
        <v>134</v>
      </c>
      <c r="H32" s="139">
        <v>357</v>
      </c>
      <c r="I32" s="139">
        <v>7.1</v>
      </c>
      <c r="J32" s="139">
        <v>191.1</v>
      </c>
      <c r="K32" s="140">
        <v>3.98</v>
      </c>
      <c r="L32" s="141">
        <v>1.6E-2</v>
      </c>
      <c r="M32" s="139">
        <v>1.3</v>
      </c>
      <c r="N32" s="139">
        <v>0.5</v>
      </c>
      <c r="O32" s="48"/>
      <c r="P32" s="48"/>
      <c r="Q32" s="48"/>
      <c r="R32" s="48"/>
      <c r="S32" s="48"/>
      <c r="T32" s="48"/>
      <c r="U32" s="48"/>
      <c r="V32" s="48"/>
      <c r="W32" s="48"/>
      <c r="X32" s="48"/>
      <c r="Y32" s="48"/>
      <c r="Z32" s="48"/>
      <c r="AA32" s="48"/>
      <c r="AB32" s="48"/>
      <c r="AC32" s="48"/>
      <c r="AD32" s="48"/>
    </row>
    <row r="33" spans="1:32" ht="14.45">
      <c r="A33" s="137">
        <v>44248</v>
      </c>
      <c r="B33" s="138" t="s">
        <v>846</v>
      </c>
      <c r="C33" s="138">
        <v>304</v>
      </c>
      <c r="D33" s="138" t="s">
        <v>127</v>
      </c>
      <c r="E33" s="138" t="s">
        <v>847</v>
      </c>
      <c r="F33" s="138" t="s">
        <v>218</v>
      </c>
      <c r="G33" s="138">
        <v>120</v>
      </c>
      <c r="H33" s="138">
        <v>333</v>
      </c>
      <c r="I33" s="138">
        <v>7.7</v>
      </c>
      <c r="J33" s="138">
        <v>194.4</v>
      </c>
      <c r="K33" s="138">
        <v>4.05</v>
      </c>
      <c r="L33" s="138">
        <v>1.0999999999999999E-2</v>
      </c>
      <c r="M33" s="138">
        <v>0</v>
      </c>
      <c r="N33" s="138">
        <v>0.4</v>
      </c>
      <c r="O33" s="48"/>
      <c r="P33" s="48"/>
      <c r="Q33" s="48"/>
      <c r="R33" s="48"/>
      <c r="S33" s="48"/>
      <c r="T33" s="48"/>
      <c r="U33" s="48"/>
      <c r="V33" s="48"/>
      <c r="W33" s="48"/>
      <c r="X33" s="48"/>
      <c r="Y33" s="48"/>
      <c r="Z33" s="48"/>
      <c r="AA33" s="48"/>
      <c r="AB33" s="48"/>
      <c r="AC33" s="48"/>
      <c r="AD33" s="48"/>
    </row>
    <row r="34" spans="1:32" ht="14.45">
      <c r="A34" s="137">
        <v>44317</v>
      </c>
      <c r="B34" s="138" t="s">
        <v>869</v>
      </c>
      <c r="C34" s="138">
        <v>304</v>
      </c>
      <c r="D34" s="138" t="s">
        <v>127</v>
      </c>
      <c r="E34" s="138" t="s">
        <v>256</v>
      </c>
      <c r="F34" s="138" t="s">
        <v>218</v>
      </c>
      <c r="G34" s="138">
        <v>104</v>
      </c>
      <c r="H34" s="138">
        <v>269.2</v>
      </c>
      <c r="I34" s="138">
        <v>7.6</v>
      </c>
      <c r="J34" s="138">
        <v>154.19999999999999</v>
      </c>
      <c r="K34" s="138">
        <v>3.45</v>
      </c>
      <c r="L34" s="138">
        <v>3.7999999999999999E-2</v>
      </c>
      <c r="M34" s="138">
        <v>4.3</v>
      </c>
      <c r="N34" s="138">
        <v>2.9</v>
      </c>
      <c r="O34" s="48"/>
      <c r="P34" s="48"/>
      <c r="Q34" s="48"/>
      <c r="R34" s="48"/>
      <c r="S34" s="48"/>
      <c r="T34" s="48"/>
      <c r="U34" s="48"/>
      <c r="V34" s="48"/>
      <c r="W34" s="48"/>
      <c r="X34" s="48"/>
      <c r="Y34" s="48"/>
      <c r="Z34" s="48"/>
      <c r="AA34" s="48"/>
      <c r="AB34" s="48"/>
      <c r="AC34" s="48"/>
      <c r="AD34" s="48"/>
    </row>
    <row r="35" spans="1:32" s="31" customFormat="1" ht="14.45">
      <c r="A35" s="137">
        <v>44416</v>
      </c>
      <c r="B35" s="138" t="s">
        <v>886</v>
      </c>
      <c r="C35" s="138">
        <v>304</v>
      </c>
      <c r="D35" s="138" t="str">
        <f>VLOOKUP(C35,site.locations!$A$2:$I$27,2)</f>
        <v>Clifty Creek</v>
      </c>
      <c r="E35" s="138" t="s">
        <v>256</v>
      </c>
      <c r="F35" s="138" t="s">
        <v>218</v>
      </c>
      <c r="G35" s="138">
        <v>146</v>
      </c>
      <c r="H35" s="138">
        <v>371</v>
      </c>
      <c r="I35" s="138">
        <v>7.4</v>
      </c>
      <c r="J35" s="138">
        <v>211.3</v>
      </c>
      <c r="K35" s="138">
        <v>3.62</v>
      </c>
      <c r="L35" s="138">
        <v>5.0000000000000001E-3</v>
      </c>
      <c r="M35" s="138">
        <v>0.6</v>
      </c>
      <c r="N35" s="138">
        <v>0.6</v>
      </c>
      <c r="O35" s="48"/>
      <c r="P35" s="48"/>
      <c r="Q35" s="50">
        <v>0.58888888888888891</v>
      </c>
      <c r="R35" s="48">
        <v>64</v>
      </c>
      <c r="S35" s="48">
        <v>91</v>
      </c>
      <c r="T35" s="67">
        <f t="shared" ref="T35:U38" si="0">CONVERT(R35,"F","C")</f>
        <v>17.777777777777779</v>
      </c>
      <c r="U35" s="67">
        <f t="shared" si="0"/>
        <v>32.777777777777779</v>
      </c>
      <c r="V35" s="48"/>
      <c r="W35" s="48">
        <v>0</v>
      </c>
      <c r="X35" s="48">
        <v>2</v>
      </c>
      <c r="Y35" s="48">
        <v>1</v>
      </c>
      <c r="Z35" s="48">
        <v>0</v>
      </c>
      <c r="AA35" s="48">
        <v>4</v>
      </c>
      <c r="AB35" s="48">
        <v>1</v>
      </c>
      <c r="AC35" s="48">
        <v>5</v>
      </c>
      <c r="AD35" s="48" t="s">
        <v>182</v>
      </c>
      <c r="AE35" s="40"/>
      <c r="AF35" s="40"/>
    </row>
    <row r="36" spans="1:32" ht="14.45">
      <c r="A36" s="137">
        <v>44514</v>
      </c>
      <c r="B36" s="138" t="s">
        <v>923</v>
      </c>
      <c r="C36" s="138">
        <v>304</v>
      </c>
      <c r="D36" s="138" t="s">
        <v>127</v>
      </c>
      <c r="E36" s="138" t="s">
        <v>256</v>
      </c>
      <c r="F36" s="138" t="s">
        <v>218</v>
      </c>
      <c r="G36" s="138">
        <v>158</v>
      </c>
      <c r="H36" s="138">
        <v>374</v>
      </c>
      <c r="I36" s="138">
        <v>7.3</v>
      </c>
      <c r="J36" s="138">
        <v>194</v>
      </c>
      <c r="K36" s="138">
        <v>3.44</v>
      </c>
      <c r="L36" s="141">
        <v>6.0000000000000001E-3</v>
      </c>
      <c r="M36" s="138">
        <v>0.5</v>
      </c>
      <c r="N36" s="138">
        <v>0.3</v>
      </c>
      <c r="O36" s="48"/>
      <c r="P36" s="48"/>
      <c r="Q36" s="50">
        <v>0.58333333333333337</v>
      </c>
      <c r="R36" s="48">
        <v>60</v>
      </c>
      <c r="S36" s="48">
        <v>66</v>
      </c>
      <c r="T36" s="67">
        <f t="shared" si="0"/>
        <v>15.555555555555555</v>
      </c>
      <c r="U36" s="67">
        <f t="shared" si="0"/>
        <v>18.888888888888889</v>
      </c>
      <c r="V36" s="48"/>
      <c r="W36" s="48"/>
      <c r="X36" s="48"/>
      <c r="Y36" s="48"/>
      <c r="Z36" s="48"/>
      <c r="AA36" s="48"/>
      <c r="AB36" s="48"/>
      <c r="AC36" s="48"/>
      <c r="AD36" s="48"/>
      <c r="AF36" s="40"/>
    </row>
    <row r="37" spans="1:32" s="31" customFormat="1" ht="14.45">
      <c r="A37" s="61">
        <v>44608</v>
      </c>
      <c r="B37" s="41" t="s">
        <v>950</v>
      </c>
      <c r="C37" s="48">
        <v>304</v>
      </c>
      <c r="D37" s="48" t="s">
        <v>127</v>
      </c>
      <c r="E37" s="41" t="s">
        <v>951</v>
      </c>
      <c r="F37" s="41" t="s">
        <v>218</v>
      </c>
      <c r="G37" s="41">
        <v>138</v>
      </c>
      <c r="H37" s="42">
        <v>335</v>
      </c>
      <c r="I37" s="42">
        <v>6.8</v>
      </c>
      <c r="J37" s="42">
        <v>197.4</v>
      </c>
      <c r="K37" s="43">
        <v>3.79</v>
      </c>
      <c r="L37" s="44">
        <v>2E-3</v>
      </c>
      <c r="M37" s="42">
        <v>0.8</v>
      </c>
      <c r="N37" s="42">
        <v>0.4</v>
      </c>
      <c r="O37" s="47">
        <v>11.62</v>
      </c>
      <c r="P37" s="47">
        <v>112.8</v>
      </c>
      <c r="Q37" s="50">
        <v>0.57291666666666663</v>
      </c>
      <c r="R37" s="48">
        <v>56</v>
      </c>
      <c r="S37" s="48">
        <v>60</v>
      </c>
      <c r="T37" s="67">
        <f t="shared" si="0"/>
        <v>13.333333333333332</v>
      </c>
      <c r="U37" s="67">
        <f t="shared" si="0"/>
        <v>15.555555555555555</v>
      </c>
      <c r="V37" s="48">
        <v>13.9</v>
      </c>
      <c r="W37" s="48"/>
      <c r="X37" s="48"/>
      <c r="Y37" s="48"/>
      <c r="Z37" s="48"/>
      <c r="AA37" s="48"/>
      <c r="AB37" s="48"/>
      <c r="AC37" s="48"/>
      <c r="AD37" s="48"/>
      <c r="AE37" s="40"/>
      <c r="AF37" s="40"/>
    </row>
    <row r="38" spans="1:32" s="31" customFormat="1" ht="14.45">
      <c r="A38" s="61">
        <v>44712</v>
      </c>
      <c r="B38" s="41" t="s">
        <v>975</v>
      </c>
      <c r="C38" s="48">
        <v>304</v>
      </c>
      <c r="D38" s="48" t="s">
        <v>127</v>
      </c>
      <c r="E38" s="41" t="s">
        <v>127</v>
      </c>
      <c r="F38" s="41" t="s">
        <v>218</v>
      </c>
      <c r="G38" s="42">
        <v>118</v>
      </c>
      <c r="H38" s="42">
        <v>300</v>
      </c>
      <c r="I38" s="41">
        <v>6.7</v>
      </c>
      <c r="J38" s="42">
        <v>163.1</v>
      </c>
      <c r="K38" s="41">
        <v>3.01</v>
      </c>
      <c r="L38" s="41">
        <v>2.5999999999999999E-2</v>
      </c>
      <c r="M38" s="42">
        <v>1.2</v>
      </c>
      <c r="N38" s="42">
        <v>0.6</v>
      </c>
      <c r="O38" s="47">
        <v>8.7100000000000009</v>
      </c>
      <c r="P38" s="47">
        <v>90.4</v>
      </c>
      <c r="Q38" s="50">
        <v>0.71180555555555547</v>
      </c>
      <c r="R38" s="48">
        <v>58</v>
      </c>
      <c r="S38" s="48">
        <v>84</v>
      </c>
      <c r="T38" s="234">
        <f t="shared" si="0"/>
        <v>14.444444444444445</v>
      </c>
      <c r="U38" s="234">
        <f t="shared" si="0"/>
        <v>28.888888888888889</v>
      </c>
      <c r="V38" s="48">
        <v>15.7</v>
      </c>
      <c r="W38" s="48">
        <v>3</v>
      </c>
      <c r="X38" s="48">
        <v>1</v>
      </c>
      <c r="Y38" s="48">
        <v>1</v>
      </c>
      <c r="Z38" s="235">
        <f>W38*index!$B$2</f>
        <v>9</v>
      </c>
      <c r="AA38" s="235">
        <f>X38*index!$B$3</f>
        <v>2</v>
      </c>
      <c r="AB38" s="235">
        <f>Y38*index!$B$4</f>
        <v>1</v>
      </c>
      <c r="AC38" s="235">
        <f>SUM(Z38:AB38)</f>
        <v>12</v>
      </c>
      <c r="AD38" s="235" t="str">
        <f>VLOOKUP(AC38,index!$A$6:$B$55,2,FALSE)</f>
        <v>Fair</v>
      </c>
      <c r="AE38" s="40"/>
      <c r="AF38" s="40"/>
    </row>
    <row r="39" spans="1:32" s="98" customFormat="1" ht="15.6">
      <c r="A39" s="216">
        <v>44782</v>
      </c>
      <c r="B39" s="193" t="s">
        <v>986</v>
      </c>
      <c r="C39" s="217">
        <v>304</v>
      </c>
      <c r="D39" s="217" t="s">
        <v>127</v>
      </c>
      <c r="E39" s="193" t="s">
        <v>987</v>
      </c>
      <c r="F39" s="193" t="s">
        <v>218</v>
      </c>
      <c r="G39" s="218">
        <v>136</v>
      </c>
      <c r="H39" s="188">
        <v>366</v>
      </c>
      <c r="I39" s="188">
        <v>7.2</v>
      </c>
      <c r="J39" s="188">
        <v>168.3</v>
      </c>
      <c r="K39" s="219">
        <v>4.12</v>
      </c>
      <c r="L39" s="187">
        <v>0</v>
      </c>
      <c r="M39" s="188">
        <v>1.4</v>
      </c>
      <c r="N39" s="188">
        <v>0.5</v>
      </c>
      <c r="O39" s="189"/>
      <c r="P39" s="190"/>
      <c r="Q39" s="191"/>
      <c r="R39" s="192"/>
      <c r="S39" s="192"/>
      <c r="T39" s="192"/>
      <c r="U39" s="192"/>
      <c r="V39" s="192"/>
      <c r="W39" s="192"/>
      <c r="X39" s="192"/>
      <c r="Y39" s="192"/>
      <c r="Z39" s="192"/>
      <c r="AA39" s="192"/>
      <c r="AB39" s="192"/>
      <c r="AC39" s="192"/>
      <c r="AD39" s="192"/>
    </row>
    <row r="40" spans="1:32" s="98" customFormat="1" ht="15.6">
      <c r="A40" s="216">
        <v>44878</v>
      </c>
      <c r="B40" s="193" t="s">
        <v>1024</v>
      </c>
      <c r="C40" s="217">
        <v>304</v>
      </c>
      <c r="D40" s="217" t="s">
        <v>127</v>
      </c>
      <c r="E40" s="193" t="s">
        <v>256</v>
      </c>
      <c r="F40" s="193" t="s">
        <v>218</v>
      </c>
      <c r="G40" s="193">
        <v>150</v>
      </c>
      <c r="H40" s="193">
        <v>382</v>
      </c>
      <c r="I40" s="193">
        <v>7.2</v>
      </c>
      <c r="J40" s="193">
        <v>237.2</v>
      </c>
      <c r="K40" s="193">
        <v>4.3899999999999997</v>
      </c>
      <c r="L40" s="193">
        <v>7.3999999999999996E-2</v>
      </c>
      <c r="M40" s="193">
        <v>0</v>
      </c>
      <c r="N40" s="193">
        <v>0.4</v>
      </c>
      <c r="O40" s="189"/>
      <c r="P40" s="190"/>
      <c r="Q40" s="191"/>
      <c r="R40" s="192"/>
      <c r="S40" s="192"/>
      <c r="T40" s="192"/>
      <c r="U40" s="192"/>
      <c r="V40" s="192"/>
      <c r="W40" s="192"/>
      <c r="X40" s="192"/>
      <c r="Y40" s="192"/>
      <c r="Z40" s="192"/>
      <c r="AA40" s="192"/>
      <c r="AB40" s="192"/>
      <c r="AC40" s="192"/>
      <c r="AD40" s="192"/>
    </row>
    <row r="41" spans="1:32" s="98" customFormat="1" ht="15.6">
      <c r="A41" s="216">
        <v>44969.583333333299</v>
      </c>
      <c r="B41" s="193" t="s">
        <v>1030</v>
      </c>
      <c r="C41" s="217">
        <v>304</v>
      </c>
      <c r="D41" s="217" t="str">
        <f>VLOOKUP(C41,site.locations!$A$3:$B$27,2,FALSE)</f>
        <v>Clifty Creek</v>
      </c>
      <c r="E41" s="193" t="s">
        <v>951</v>
      </c>
      <c r="F41" s="193" t="s">
        <v>218</v>
      </c>
      <c r="G41" s="188">
        <v>110</v>
      </c>
      <c r="H41" s="188">
        <v>307</v>
      </c>
      <c r="I41" s="188">
        <v>7</v>
      </c>
      <c r="J41" s="188">
        <v>180.9</v>
      </c>
      <c r="K41" s="219">
        <v>5.59</v>
      </c>
      <c r="L41" s="193">
        <v>3.9E-2</v>
      </c>
      <c r="M41" s="188">
        <v>0.6</v>
      </c>
      <c r="N41" s="188">
        <v>1.3</v>
      </c>
      <c r="O41" s="189"/>
      <c r="P41" s="190"/>
      <c r="Q41" s="191"/>
      <c r="R41" s="192"/>
      <c r="S41" s="192"/>
      <c r="T41" s="192"/>
      <c r="U41" s="192"/>
      <c r="V41" s="192"/>
      <c r="W41" s="192"/>
      <c r="X41" s="192"/>
      <c r="Y41" s="192"/>
      <c r="Z41" s="192"/>
      <c r="AA41" s="192"/>
      <c r="AB41" s="192"/>
      <c r="AC41" s="192"/>
      <c r="AD41" s="192"/>
    </row>
    <row r="42" spans="1:32" s="98" customFormat="1" ht="15.6">
      <c r="A42" s="221">
        <v>45056</v>
      </c>
      <c r="B42" s="217" t="s">
        <v>1062</v>
      </c>
      <c r="C42" s="217">
        <v>304</v>
      </c>
      <c r="D42" s="217" t="str">
        <f>VLOOKUP(C42,site.locations!$A$3:$B$27,2,FALSE)</f>
        <v>Clifty Creek</v>
      </c>
      <c r="E42" s="217" t="s">
        <v>256</v>
      </c>
      <c r="F42" s="217" t="s">
        <v>218</v>
      </c>
      <c r="G42" s="195">
        <v>128</v>
      </c>
      <c r="H42" s="195">
        <v>329</v>
      </c>
      <c r="I42" s="195">
        <v>6.8</v>
      </c>
      <c r="J42" s="195">
        <v>200.7</v>
      </c>
      <c r="K42" s="222">
        <v>3.34</v>
      </c>
      <c r="L42" s="194">
        <v>2.3E-2</v>
      </c>
      <c r="M42" s="195">
        <v>0.2</v>
      </c>
      <c r="N42" s="195">
        <v>0.3</v>
      </c>
      <c r="O42" s="189"/>
      <c r="P42" s="190"/>
      <c r="Q42" s="191"/>
      <c r="R42" s="192"/>
      <c r="S42" s="192"/>
      <c r="T42" s="192"/>
      <c r="U42" s="192"/>
      <c r="V42" s="192"/>
      <c r="W42" s="192"/>
      <c r="X42" s="192"/>
      <c r="Y42" s="192"/>
      <c r="Z42" s="192"/>
      <c r="AA42" s="192"/>
      <c r="AB42" s="192"/>
      <c r="AC42" s="192"/>
      <c r="AD42" s="192"/>
    </row>
    <row r="43" spans="1:32" s="98" customFormat="1" ht="15.6">
      <c r="A43" s="221">
        <v>45150.541666666701</v>
      </c>
      <c r="B43" s="217" t="s">
        <v>1078</v>
      </c>
      <c r="C43" s="217">
        <v>304</v>
      </c>
      <c r="D43" s="217" t="str">
        <f>VLOOKUP(C43,site.locations!$A$3:$B$27,2,FALSE)</f>
        <v>Clifty Creek</v>
      </c>
      <c r="E43" s="217" t="s">
        <v>1079</v>
      </c>
      <c r="F43" s="217" t="s">
        <v>218</v>
      </c>
      <c r="G43" s="195">
        <v>152</v>
      </c>
      <c r="H43" s="195">
        <v>374</v>
      </c>
      <c r="I43" s="195">
        <v>7.2</v>
      </c>
      <c r="J43" s="195">
        <v>229.4</v>
      </c>
      <c r="K43" s="222">
        <v>3.9089999999999998</v>
      </c>
      <c r="L43" s="194">
        <v>3.4000000000000002E-2</v>
      </c>
      <c r="M43" s="195">
        <v>0</v>
      </c>
      <c r="N43" s="195">
        <v>0.9</v>
      </c>
      <c r="O43" s="189"/>
      <c r="P43" s="190"/>
      <c r="Q43" s="191"/>
      <c r="R43" s="192"/>
      <c r="S43" s="192"/>
      <c r="T43" s="192"/>
      <c r="U43" s="192"/>
      <c r="V43" s="192"/>
      <c r="W43" s="192"/>
      <c r="X43" s="192"/>
      <c r="Y43" s="192"/>
      <c r="Z43" s="192"/>
      <c r="AA43" s="192"/>
      <c r="AB43" s="192"/>
      <c r="AC43" s="192"/>
      <c r="AD43" s="192"/>
    </row>
    <row r="44" spans="1:32" s="98" customFormat="1" ht="15.6">
      <c r="A44" s="223">
        <v>45242.614583333299</v>
      </c>
      <c r="B44" s="209" t="s">
        <v>1113</v>
      </c>
      <c r="C44" s="224">
        <v>304</v>
      </c>
      <c r="D44" s="209" t="s">
        <v>127</v>
      </c>
      <c r="E44" s="209" t="s">
        <v>951</v>
      </c>
      <c r="F44" s="209" t="s">
        <v>218</v>
      </c>
      <c r="G44" s="209">
        <v>156</v>
      </c>
      <c r="H44" s="197">
        <v>396</v>
      </c>
      <c r="I44" s="197">
        <v>6.7</v>
      </c>
      <c r="J44" s="197">
        <v>233.7</v>
      </c>
      <c r="K44" s="225">
        <v>3.81</v>
      </c>
      <c r="L44" s="196">
        <v>1.4999999999999999E-2</v>
      </c>
      <c r="M44" s="197">
        <v>0</v>
      </c>
      <c r="N44" s="197">
        <v>0.4</v>
      </c>
      <c r="O44" s="189"/>
      <c r="P44" s="190"/>
      <c r="Q44" s="191"/>
      <c r="R44" s="192"/>
      <c r="S44" s="192"/>
      <c r="T44" s="192"/>
      <c r="U44" s="192"/>
      <c r="V44" s="192"/>
      <c r="W44" s="192"/>
      <c r="X44" s="192"/>
      <c r="Y44" s="192"/>
      <c r="Z44" s="192"/>
      <c r="AA44" s="192"/>
      <c r="AB44" s="192"/>
      <c r="AC44" s="192"/>
      <c r="AD44" s="192"/>
    </row>
    <row r="45" spans="1:32" ht="15.6">
      <c r="A45" s="226">
        <v>45334</v>
      </c>
      <c r="B45" s="41" t="s">
        <v>1136</v>
      </c>
      <c r="C45" s="41">
        <v>304</v>
      </c>
      <c r="D45" s="41" t="s">
        <v>127</v>
      </c>
      <c r="E45" s="41" t="s">
        <v>951</v>
      </c>
      <c r="F45" s="41" t="s">
        <v>218</v>
      </c>
      <c r="G45" s="42">
        <v>132</v>
      </c>
      <c r="H45" s="42">
        <v>333</v>
      </c>
      <c r="I45" s="42">
        <v>7.8</v>
      </c>
      <c r="J45" s="42">
        <v>188.2</v>
      </c>
      <c r="K45" s="43">
        <v>4.633</v>
      </c>
      <c r="L45" s="44">
        <v>2.1999999999999999E-2</v>
      </c>
      <c r="M45" s="42">
        <v>0</v>
      </c>
      <c r="N45" s="42">
        <v>0.4</v>
      </c>
      <c r="O45" s="198">
        <v>11.55</v>
      </c>
      <c r="P45" s="199">
        <v>110.8</v>
      </c>
      <c r="Q45" s="200">
        <v>0.58333333333333337</v>
      </c>
      <c r="R45" s="201">
        <v>54</v>
      </c>
      <c r="S45" s="201">
        <v>56</v>
      </c>
      <c r="V45" s="192">
        <v>12.8</v>
      </c>
      <c r="AE45" s="175"/>
      <c r="AF45" s="175"/>
    </row>
    <row r="46" spans="1:32" ht="14.45">
      <c r="A46" s="61">
        <v>45431</v>
      </c>
      <c r="B46" s="41" t="s">
        <v>1162</v>
      </c>
      <c r="C46" s="41">
        <v>304</v>
      </c>
      <c r="D46" s="41" t="s">
        <v>127</v>
      </c>
      <c r="E46" s="41" t="s">
        <v>951</v>
      </c>
      <c r="F46" s="41" t="s">
        <v>218</v>
      </c>
      <c r="G46" s="41">
        <v>140</v>
      </c>
      <c r="H46" s="41">
        <v>451</v>
      </c>
      <c r="I46" s="41">
        <v>6.8</v>
      </c>
      <c r="J46" s="41">
        <v>208.4</v>
      </c>
      <c r="K46" s="41">
        <v>3.37</v>
      </c>
      <c r="L46" s="41">
        <v>3.3000000000000002E-2</v>
      </c>
      <c r="M46" s="41">
        <v>0</v>
      </c>
      <c r="N46" s="41">
        <v>0.7</v>
      </c>
      <c r="O46" s="201">
        <v>9.33</v>
      </c>
      <c r="P46" s="201">
        <v>92.6</v>
      </c>
      <c r="Q46" s="200">
        <v>0.58333333333333337</v>
      </c>
      <c r="R46" s="201">
        <v>58</v>
      </c>
      <c r="S46" s="201">
        <v>86</v>
      </c>
      <c r="V46" s="201">
        <v>15.8</v>
      </c>
      <c r="W46" s="201">
        <v>2</v>
      </c>
      <c r="X46" s="201">
        <v>1</v>
      </c>
      <c r="Y46" s="201">
        <v>0</v>
      </c>
      <c r="Z46" s="201">
        <v>6</v>
      </c>
      <c r="AA46" s="201">
        <v>2</v>
      </c>
      <c r="AB46" s="201">
        <v>0</v>
      </c>
      <c r="AC46" s="201">
        <v>8</v>
      </c>
      <c r="AD46" s="201" t="s">
        <v>182</v>
      </c>
      <c r="AE46" s="175"/>
      <c r="AF46" s="175"/>
    </row>
    <row r="47" spans="1:32" ht="15.6">
      <c r="A47" s="61">
        <v>45510</v>
      </c>
      <c r="B47" s="41" t="s">
        <v>1172</v>
      </c>
      <c r="C47" s="41">
        <v>304</v>
      </c>
      <c r="D47" s="41" t="s">
        <v>951</v>
      </c>
      <c r="E47" s="41" t="s">
        <v>951</v>
      </c>
      <c r="F47" s="41" t="s">
        <v>218</v>
      </c>
      <c r="G47" s="41">
        <v>160</v>
      </c>
      <c r="H47" s="41">
        <v>406</v>
      </c>
      <c r="I47" s="41">
        <v>6.9</v>
      </c>
      <c r="J47" s="41">
        <v>238.4</v>
      </c>
      <c r="K47" s="41">
        <v>3.984</v>
      </c>
      <c r="L47" s="41">
        <v>2.5999999999999999E-2</v>
      </c>
      <c r="M47" s="41">
        <v>4.7</v>
      </c>
      <c r="N47" s="41">
        <v>0.4</v>
      </c>
      <c r="O47" s="74">
        <v>10.050000000000001</v>
      </c>
      <c r="P47" s="199">
        <v>105.5</v>
      </c>
      <c r="Q47" s="202">
        <v>0.41666666666666669</v>
      </c>
      <c r="R47" s="203">
        <v>62</v>
      </c>
      <c r="S47" s="203">
        <v>82</v>
      </c>
      <c r="T47" s="203"/>
      <c r="U47" s="203"/>
      <c r="V47" s="203">
        <v>18.2</v>
      </c>
      <c r="W47" s="192">
        <v>3</v>
      </c>
      <c r="X47" s="203">
        <v>2</v>
      </c>
      <c r="Y47" s="203">
        <v>2</v>
      </c>
      <c r="Z47" s="203">
        <v>9</v>
      </c>
      <c r="AA47" s="203">
        <v>4</v>
      </c>
      <c r="AB47" s="203">
        <v>2</v>
      </c>
      <c r="AC47" s="203">
        <v>15</v>
      </c>
      <c r="AD47" s="201" t="s">
        <v>183</v>
      </c>
      <c r="AE47" s="175"/>
      <c r="AF47" s="175"/>
    </row>
    <row r="48" spans="1:32" ht="15.6">
      <c r="A48" s="227">
        <v>45607.694444444445</v>
      </c>
      <c r="B48" s="192" t="s">
        <v>1212</v>
      </c>
      <c r="C48" s="192">
        <v>304</v>
      </c>
      <c r="D48" s="192" t="s">
        <v>1213</v>
      </c>
      <c r="E48" s="192" t="s">
        <v>1213</v>
      </c>
      <c r="F48" s="192" t="s">
        <v>218</v>
      </c>
      <c r="G48" s="199">
        <v>124</v>
      </c>
      <c r="H48" s="199">
        <v>437</v>
      </c>
      <c r="I48" s="199">
        <v>6.9</v>
      </c>
      <c r="J48" s="199">
        <v>214.7</v>
      </c>
      <c r="K48" s="198">
        <v>5.4630000000000001</v>
      </c>
      <c r="L48" s="204">
        <v>3.3000000000000002E-2</v>
      </c>
      <c r="M48" s="199">
        <v>1.3</v>
      </c>
      <c r="N48" s="199">
        <v>1</v>
      </c>
      <c r="O48" s="198">
        <v>7.15</v>
      </c>
      <c r="P48" s="199">
        <v>74.099999999999994</v>
      </c>
      <c r="Q48" s="191">
        <v>0.58333333333333337</v>
      </c>
      <c r="R48" s="192" t="s">
        <v>1195</v>
      </c>
      <c r="S48" s="192">
        <v>66</v>
      </c>
      <c r="T48" s="192"/>
      <c r="U48" s="199">
        <f>(5/9)*(S48-32)</f>
        <v>18.888888888888889</v>
      </c>
      <c r="V48" s="192">
        <v>16.7</v>
      </c>
      <c r="W48" s="192" t="s">
        <v>1192</v>
      </c>
      <c r="X48" s="192" t="s">
        <v>1192</v>
      </c>
      <c r="Y48" s="192" t="s">
        <v>1192</v>
      </c>
      <c r="Z48" s="192" t="s">
        <v>1192</v>
      </c>
      <c r="AA48" s="192" t="s">
        <v>1192</v>
      </c>
      <c r="AB48" s="192" t="s">
        <v>1192</v>
      </c>
      <c r="AC48" s="192" t="s">
        <v>1192</v>
      </c>
      <c r="AD48" s="192" t="s">
        <v>1192</v>
      </c>
      <c r="AE48" s="98"/>
      <c r="AF48" s="98"/>
    </row>
    <row r="49" spans="1:33" ht="15.6">
      <c r="A49" s="226">
        <v>45690.5625</v>
      </c>
      <c r="B49" s="41" t="s">
        <v>1219</v>
      </c>
      <c r="C49" s="192">
        <v>304</v>
      </c>
      <c r="D49" s="41" t="s">
        <v>1213</v>
      </c>
      <c r="E49" s="41" t="s">
        <v>1213</v>
      </c>
      <c r="F49" s="41" t="s">
        <v>218</v>
      </c>
      <c r="G49" s="42">
        <v>128</v>
      </c>
      <c r="H49" s="42">
        <v>368</v>
      </c>
      <c r="I49" s="42">
        <v>7.1</v>
      </c>
      <c r="J49" s="42">
        <v>205.6</v>
      </c>
      <c r="K49" s="43">
        <v>4.6020000000000003</v>
      </c>
      <c r="L49" s="44">
        <v>1.4E-2</v>
      </c>
      <c r="M49" s="42">
        <v>0</v>
      </c>
      <c r="N49" s="42">
        <v>0.5</v>
      </c>
      <c r="O49" s="201">
        <v>10.8</v>
      </c>
      <c r="P49" s="201">
        <v>107</v>
      </c>
      <c r="Q49" s="205">
        <v>0.5625</v>
      </c>
      <c r="R49" s="201">
        <v>57</v>
      </c>
      <c r="S49" s="201">
        <v>65</v>
      </c>
      <c r="T49" s="201">
        <f>(R49-32)/1.8</f>
        <v>13.888888888888889</v>
      </c>
      <c r="U49" s="201">
        <f>(S49-32)/1.8</f>
        <v>18.333333333333332</v>
      </c>
      <c r="V49" s="201">
        <v>14.7</v>
      </c>
      <c r="W49" s="192" t="s">
        <v>1192</v>
      </c>
      <c r="X49" s="192" t="s">
        <v>1192</v>
      </c>
      <c r="Y49" s="192" t="s">
        <v>1192</v>
      </c>
      <c r="Z49" s="192" t="s">
        <v>1192</v>
      </c>
      <c r="AA49" s="192" t="s">
        <v>1192</v>
      </c>
      <c r="AB49" s="192" t="s">
        <v>1192</v>
      </c>
      <c r="AC49" s="192" t="s">
        <v>1192</v>
      </c>
      <c r="AD49" s="192" t="s">
        <v>1192</v>
      </c>
    </row>
    <row r="50" spans="1:33" s="179" customFormat="1" ht="31.15">
      <c r="A50" s="228">
        <v>45789.461111111108</v>
      </c>
      <c r="B50" s="206" t="s">
        <v>1244</v>
      </c>
      <c r="C50" s="192">
        <v>304</v>
      </c>
      <c r="D50" s="206" t="s">
        <v>951</v>
      </c>
      <c r="E50" s="206" t="s">
        <v>951</v>
      </c>
      <c r="F50" s="206" t="s">
        <v>218</v>
      </c>
      <c r="G50" s="206">
        <v>32</v>
      </c>
      <c r="H50" s="207">
        <v>95.5</v>
      </c>
      <c r="I50" s="207">
        <v>7.2</v>
      </c>
      <c r="J50" s="207">
        <v>58.1</v>
      </c>
      <c r="K50" s="206">
        <v>0.30499999999999999</v>
      </c>
      <c r="L50" s="206">
        <v>1.4E-2</v>
      </c>
      <c r="M50" s="207">
        <v>0.3</v>
      </c>
      <c r="N50" s="207">
        <v>2.8</v>
      </c>
      <c r="O50" s="192">
        <v>9.64</v>
      </c>
      <c r="P50" s="192">
        <v>92.8</v>
      </c>
      <c r="Q50" s="191">
        <v>0.59722222222222221</v>
      </c>
      <c r="R50" s="192">
        <v>58</v>
      </c>
      <c r="S50" s="192">
        <v>68</v>
      </c>
      <c r="T50" s="192"/>
      <c r="U50" s="192"/>
      <c r="V50" s="192">
        <v>15.1</v>
      </c>
      <c r="W50" s="192">
        <v>2</v>
      </c>
      <c r="X50" s="192">
        <v>1</v>
      </c>
      <c r="Y50" s="192">
        <v>2</v>
      </c>
      <c r="Z50" s="192">
        <v>6</v>
      </c>
      <c r="AA50" s="192">
        <v>2</v>
      </c>
      <c r="AB50" s="192">
        <v>2</v>
      </c>
      <c r="AC50" s="192">
        <v>10</v>
      </c>
      <c r="AD50" s="192" t="s">
        <v>182</v>
      </c>
    </row>
    <row r="51" spans="1:33" s="51" customFormat="1" ht="14.45">
      <c r="A51" s="233">
        <v>45904</v>
      </c>
      <c r="B51" s="48" t="s">
        <v>1274</v>
      </c>
      <c r="C51" s="51">
        <v>304</v>
      </c>
      <c r="D51" s="56" t="s">
        <v>951</v>
      </c>
      <c r="E51" s="56" t="s">
        <v>951</v>
      </c>
      <c r="F51" s="56" t="s">
        <v>218</v>
      </c>
      <c r="G51" s="56">
        <v>156</v>
      </c>
      <c r="H51" s="56">
        <v>379</v>
      </c>
      <c r="I51" s="56">
        <v>7</v>
      </c>
      <c r="J51" s="56">
        <v>220.7</v>
      </c>
      <c r="K51" s="56">
        <v>3.9580000000000002</v>
      </c>
      <c r="L51" s="56">
        <v>2.9000000000000001E-2</v>
      </c>
      <c r="M51" s="56">
        <v>0</v>
      </c>
      <c r="N51" s="56">
        <v>0.4</v>
      </c>
      <c r="O51" s="301">
        <v>9.4700000000000006</v>
      </c>
      <c r="P51" s="302">
        <v>100.5</v>
      </c>
      <c r="Q51" s="288">
        <v>0.60416666666666663</v>
      </c>
      <c r="R51" s="51">
        <v>63</v>
      </c>
      <c r="S51" s="51">
        <v>86</v>
      </c>
      <c r="V51" s="51">
        <v>18.2</v>
      </c>
      <c r="W51" s="51">
        <v>2</v>
      </c>
      <c r="X51" s="51">
        <v>2</v>
      </c>
      <c r="Y51" s="51">
        <v>2</v>
      </c>
      <c r="Z51" s="51">
        <v>6</v>
      </c>
      <c r="AA51" s="51">
        <v>4</v>
      </c>
      <c r="AB51" s="51">
        <v>2</v>
      </c>
      <c r="AC51" s="51">
        <v>12</v>
      </c>
      <c r="AD51" s="51" t="s">
        <v>183</v>
      </c>
    </row>
    <row r="52" spans="1:33" ht="15.6">
      <c r="A52" s="340">
        <v>45998.46875</v>
      </c>
      <c r="B52" s="341" t="s">
        <v>1288</v>
      </c>
      <c r="C52" s="342">
        <v>304</v>
      </c>
      <c r="D52" s="341" t="s">
        <v>1289</v>
      </c>
      <c r="E52" s="341" t="s">
        <v>1289</v>
      </c>
      <c r="F52" s="341" t="s">
        <v>218</v>
      </c>
      <c r="G52" s="343">
        <v>156</v>
      </c>
      <c r="H52" s="343">
        <v>398</v>
      </c>
      <c r="I52" s="343">
        <v>6.9</v>
      </c>
      <c r="J52" s="343">
        <v>218.7</v>
      </c>
      <c r="K52" s="344">
        <v>3.96</v>
      </c>
      <c r="L52" s="345">
        <v>2.1000000000000001E-2</v>
      </c>
      <c r="M52" s="343">
        <v>0</v>
      </c>
      <c r="N52" s="343">
        <v>0.4</v>
      </c>
      <c r="O52" s="346">
        <v>8.15</v>
      </c>
      <c r="P52" s="347">
        <v>79.5</v>
      </c>
      <c r="Q52" s="348">
        <v>0.59375</v>
      </c>
      <c r="R52" s="342">
        <v>59</v>
      </c>
      <c r="S52" s="342">
        <v>42</v>
      </c>
      <c r="T52" s="342"/>
      <c r="U52" s="342"/>
      <c r="V52" s="342">
        <v>14.9</v>
      </c>
      <c r="W52" s="342"/>
      <c r="X52" s="342"/>
      <c r="Y52" s="342"/>
      <c r="Z52" s="342"/>
      <c r="AA52" s="342"/>
      <c r="AB52" s="342"/>
      <c r="AC52" s="342"/>
      <c r="AD52" s="342"/>
      <c r="AE52" s="349"/>
      <c r="AF52" s="349"/>
      <c r="AG52" s="349"/>
    </row>
  </sheetData>
  <mergeCells count="2">
    <mergeCell ref="W1:Y1"/>
    <mergeCell ref="Z1:AB1"/>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44"/>
  <sheetViews>
    <sheetView zoomScale="66" zoomScaleNormal="66" workbookViewId="0">
      <pane ySplit="2" topLeftCell="A38" activePane="bottomLeft" state="frozen"/>
      <selection pane="bottomLeft" activeCell="A44" sqref="A44"/>
    </sheetView>
  </sheetViews>
  <sheetFormatPr defaultColWidth="8.85546875" defaultRowHeight="14.45"/>
  <cols>
    <col min="1" max="1" width="16.7109375" style="48" customWidth="1"/>
    <col min="2" max="2" width="16.7109375" style="48" bestFit="1" customWidth="1"/>
    <col min="3" max="3" width="15.42578125" style="48" bestFit="1" customWidth="1"/>
    <col min="4" max="4" width="37.7109375" style="48" bestFit="1" customWidth="1"/>
    <col min="5" max="5" width="31.28515625" style="48" customWidth="1"/>
    <col min="6" max="6" width="18.28515625" style="48" customWidth="1"/>
    <col min="7" max="7" width="15.7109375" style="48" customWidth="1"/>
    <col min="8" max="8" width="11.7109375" style="48" bestFit="1" customWidth="1"/>
    <col min="9" max="9" width="9.85546875" style="48" customWidth="1"/>
    <col min="10" max="10" width="16.28515625" style="48" customWidth="1"/>
    <col min="11" max="11" width="15.7109375" style="48" customWidth="1"/>
    <col min="12" max="12" width="18.7109375" style="48" customWidth="1"/>
    <col min="13" max="13" width="18.28515625" style="48" customWidth="1"/>
    <col min="14" max="14" width="13.2851562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24.85546875" customWidth="1"/>
  </cols>
  <sheetData>
    <row r="1" spans="1:30">
      <c r="A1" s="132" t="s">
        <v>1461</v>
      </c>
      <c r="W1" s="353" t="s">
        <v>1425</v>
      </c>
      <c r="X1" s="353"/>
      <c r="Y1" s="353"/>
      <c r="Z1" s="353" t="s">
        <v>1426</v>
      </c>
      <c r="AA1" s="353"/>
      <c r="AB1" s="353"/>
    </row>
    <row r="2" spans="1:30" s="30" customFormat="1" ht="43.15">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c r="A3" s="137">
        <v>41953</v>
      </c>
      <c r="B3" s="138" t="s">
        <v>329</v>
      </c>
      <c r="C3" s="138">
        <v>307</v>
      </c>
      <c r="D3" s="138" t="s">
        <v>138</v>
      </c>
      <c r="E3" s="138" t="s">
        <v>330</v>
      </c>
      <c r="F3" s="138" t="s">
        <v>218</v>
      </c>
      <c r="G3" s="139">
        <v>74</v>
      </c>
      <c r="H3" s="139">
        <v>254.7</v>
      </c>
      <c r="I3" s="139">
        <v>7.6</v>
      </c>
      <c r="J3" s="139">
        <v>129.30000000000001</v>
      </c>
      <c r="K3" s="140">
        <v>0.34</v>
      </c>
      <c r="L3" s="141">
        <v>1.4E-2</v>
      </c>
      <c r="M3" s="139">
        <v>1</v>
      </c>
      <c r="N3" s="139" t="s">
        <v>219</v>
      </c>
      <c r="O3" s="142"/>
      <c r="P3" s="142"/>
    </row>
    <row r="4" spans="1:30">
      <c r="A4" s="137">
        <v>42037</v>
      </c>
      <c r="B4" s="138" t="s">
        <v>341</v>
      </c>
      <c r="C4" s="138">
        <v>307</v>
      </c>
      <c r="D4" s="138" t="s">
        <v>138</v>
      </c>
      <c r="E4" s="138" t="s">
        <v>330</v>
      </c>
      <c r="F4" s="138" t="s">
        <v>218</v>
      </c>
      <c r="G4" s="139">
        <v>64</v>
      </c>
      <c r="H4" s="139">
        <v>184.5</v>
      </c>
      <c r="I4" s="139">
        <v>7.92</v>
      </c>
      <c r="J4" s="139">
        <v>107.6</v>
      </c>
      <c r="K4" s="140">
        <v>0.47</v>
      </c>
      <c r="L4" s="141">
        <v>0.01</v>
      </c>
      <c r="M4" s="139">
        <v>0.3</v>
      </c>
      <c r="N4" s="139" t="s">
        <v>219</v>
      </c>
      <c r="O4" s="142"/>
      <c r="P4" s="142"/>
    </row>
    <row r="5" spans="1:30">
      <c r="A5" s="137">
        <v>42128</v>
      </c>
      <c r="B5" s="138" t="s">
        <v>362</v>
      </c>
      <c r="C5" s="138">
        <v>307</v>
      </c>
      <c r="D5" s="138" t="s">
        <v>138</v>
      </c>
      <c r="E5" s="138" t="s">
        <v>330</v>
      </c>
      <c r="F5" s="138" t="s">
        <v>218</v>
      </c>
      <c r="G5" s="139">
        <v>76</v>
      </c>
      <c r="H5" s="139">
        <v>212</v>
      </c>
      <c r="I5" s="139">
        <v>7.9</v>
      </c>
      <c r="J5" s="139">
        <v>118.5</v>
      </c>
      <c r="K5" s="140">
        <v>0.41</v>
      </c>
      <c r="L5" s="141">
        <v>0.02</v>
      </c>
      <c r="M5" s="139">
        <v>1.4</v>
      </c>
      <c r="N5" s="139" t="s">
        <v>219</v>
      </c>
      <c r="O5" s="142"/>
      <c r="P5" s="142"/>
    </row>
    <row r="6" spans="1:30">
      <c r="A6" s="137">
        <v>42221</v>
      </c>
      <c r="B6" s="138" t="s">
        <v>374</v>
      </c>
      <c r="C6" s="138">
        <v>307</v>
      </c>
      <c r="D6" s="138" t="s">
        <v>138</v>
      </c>
      <c r="E6" s="143" t="s">
        <v>330</v>
      </c>
      <c r="F6" s="138" t="s">
        <v>218</v>
      </c>
      <c r="G6" s="139">
        <v>108</v>
      </c>
      <c r="H6" s="139">
        <v>277</v>
      </c>
      <c r="I6" s="139">
        <v>7.6</v>
      </c>
      <c r="J6" s="139">
        <v>97.3</v>
      </c>
      <c r="K6" s="140">
        <v>1.1299999999999999</v>
      </c>
      <c r="L6" s="141">
        <v>2.1999999999999999E-2</v>
      </c>
      <c r="M6" s="139">
        <v>1.1000000000000001</v>
      </c>
      <c r="N6" s="139" t="s">
        <v>219</v>
      </c>
      <c r="O6" s="142"/>
      <c r="P6" s="142"/>
    </row>
    <row r="7" spans="1:30">
      <c r="A7" s="137">
        <v>42318.347222222219</v>
      </c>
      <c r="B7" s="138" t="s">
        <v>404</v>
      </c>
      <c r="C7" s="138">
        <v>307</v>
      </c>
      <c r="D7" s="138" t="s">
        <v>138</v>
      </c>
      <c r="E7" s="138" t="s">
        <v>328</v>
      </c>
      <c r="F7" s="138" t="s">
        <v>218</v>
      </c>
      <c r="G7" s="139">
        <v>94</v>
      </c>
      <c r="H7" s="139">
        <v>249</v>
      </c>
      <c r="I7" s="139">
        <v>7.5</v>
      </c>
      <c r="J7" s="139">
        <v>130</v>
      </c>
      <c r="K7" s="140">
        <v>0.67</v>
      </c>
      <c r="L7" s="141">
        <v>2.4E-2</v>
      </c>
      <c r="M7" s="139">
        <v>2.2999999999999998</v>
      </c>
      <c r="N7" s="139" t="s">
        <v>219</v>
      </c>
      <c r="O7" s="142"/>
      <c r="P7" s="142"/>
    </row>
    <row r="8" spans="1:30">
      <c r="A8" s="137">
        <v>42412</v>
      </c>
      <c r="B8" s="138" t="s">
        <v>425</v>
      </c>
      <c r="C8" s="138">
        <v>307</v>
      </c>
      <c r="D8" s="138" t="s">
        <v>138</v>
      </c>
      <c r="E8" s="138" t="s">
        <v>330</v>
      </c>
      <c r="F8" s="138" t="s">
        <v>218</v>
      </c>
      <c r="G8" s="139">
        <v>72</v>
      </c>
      <c r="H8" s="139">
        <v>200</v>
      </c>
      <c r="I8" s="139">
        <v>7.8</v>
      </c>
      <c r="J8" s="139">
        <v>105</v>
      </c>
      <c r="K8" s="140">
        <v>0.52</v>
      </c>
      <c r="L8" s="141">
        <v>1.2E-2</v>
      </c>
      <c r="M8" s="139">
        <v>0.3</v>
      </c>
      <c r="N8" s="139" t="s">
        <v>219</v>
      </c>
      <c r="O8" s="142"/>
      <c r="P8" s="142"/>
    </row>
    <row r="9" spans="1:30">
      <c r="A9" s="137">
        <v>42510</v>
      </c>
      <c r="B9" s="138" t="s">
        <v>436</v>
      </c>
      <c r="C9" s="138">
        <v>307</v>
      </c>
      <c r="D9" s="138" t="s">
        <v>138</v>
      </c>
      <c r="E9" s="138" t="s">
        <v>330</v>
      </c>
      <c r="F9" s="138" t="s">
        <v>218</v>
      </c>
      <c r="G9" s="139">
        <v>90</v>
      </c>
      <c r="H9" s="139">
        <v>390</v>
      </c>
      <c r="I9" s="139">
        <v>8</v>
      </c>
      <c r="J9" s="139">
        <v>224.4</v>
      </c>
      <c r="K9" s="140">
        <v>2.57</v>
      </c>
      <c r="L9" s="141">
        <v>5.3999999999999999E-2</v>
      </c>
      <c r="M9" s="139">
        <v>1.3</v>
      </c>
      <c r="N9" s="139" t="s">
        <v>219</v>
      </c>
      <c r="O9" s="142"/>
      <c r="P9" s="142"/>
    </row>
    <row r="10" spans="1:30">
      <c r="A10" s="137">
        <v>42596.645833333336</v>
      </c>
      <c r="B10" s="138" t="s">
        <v>455</v>
      </c>
      <c r="C10" s="138">
        <v>307</v>
      </c>
      <c r="D10" s="138" t="s">
        <v>138</v>
      </c>
      <c r="E10" s="138" t="s">
        <v>456</v>
      </c>
      <c r="F10" s="138" t="s">
        <v>218</v>
      </c>
      <c r="G10" s="139">
        <v>124</v>
      </c>
      <c r="H10" s="139">
        <v>593</v>
      </c>
      <c r="I10" s="139">
        <v>8</v>
      </c>
      <c r="J10" s="139">
        <v>307.5</v>
      </c>
      <c r="K10" s="140">
        <v>5.0199999999999996</v>
      </c>
      <c r="L10" s="141">
        <v>0.16300000000000001</v>
      </c>
      <c r="M10" s="139">
        <v>2.1</v>
      </c>
      <c r="N10" s="139" t="s">
        <v>219</v>
      </c>
      <c r="O10" s="142"/>
      <c r="P10" s="142"/>
    </row>
    <row r="11" spans="1:30">
      <c r="A11" s="137">
        <v>42690.458333333336</v>
      </c>
      <c r="B11" s="138" t="s">
        <v>484</v>
      </c>
      <c r="C11" s="138">
        <v>307</v>
      </c>
      <c r="D11" s="138" t="s">
        <v>138</v>
      </c>
      <c r="E11" s="138" t="s">
        <v>330</v>
      </c>
      <c r="F11" s="138" t="s">
        <v>218</v>
      </c>
      <c r="G11" s="139">
        <v>132</v>
      </c>
      <c r="H11" s="139">
        <v>339</v>
      </c>
      <c r="I11" s="139">
        <v>7.3</v>
      </c>
      <c r="J11" s="139">
        <v>157.80000000000001</v>
      </c>
      <c r="K11" s="140">
        <v>1.03</v>
      </c>
      <c r="L11" s="141">
        <v>2.4E-2</v>
      </c>
      <c r="M11" s="139">
        <v>1.9</v>
      </c>
      <c r="N11" s="139" t="s">
        <v>219</v>
      </c>
      <c r="O11" s="142"/>
      <c r="P11" s="142"/>
    </row>
    <row r="12" spans="1:30">
      <c r="A12" s="137">
        <v>42785</v>
      </c>
      <c r="B12" s="138" t="s">
        <v>504</v>
      </c>
      <c r="C12" s="138">
        <v>307</v>
      </c>
      <c r="D12" s="138" t="s">
        <v>138</v>
      </c>
      <c r="E12" s="138" t="s">
        <v>330</v>
      </c>
      <c r="F12" s="138" t="s">
        <v>218</v>
      </c>
      <c r="G12" s="139">
        <v>68</v>
      </c>
      <c r="H12" s="139">
        <v>239</v>
      </c>
      <c r="I12" s="139">
        <v>7.7</v>
      </c>
      <c r="J12" s="139">
        <v>137.80000000000001</v>
      </c>
      <c r="K12" s="140">
        <v>0.45</v>
      </c>
      <c r="L12" s="141">
        <v>2.7E-2</v>
      </c>
      <c r="M12" s="139">
        <v>1.6</v>
      </c>
      <c r="N12" s="139" t="s">
        <v>219</v>
      </c>
      <c r="O12" s="142"/>
      <c r="P12" s="142"/>
    </row>
    <row r="13" spans="1:30">
      <c r="A13" s="137">
        <v>42872.347222222219</v>
      </c>
      <c r="B13" s="138" t="s">
        <v>524</v>
      </c>
      <c r="C13" s="138">
        <v>307</v>
      </c>
      <c r="D13" s="138" t="s">
        <v>138</v>
      </c>
      <c r="E13" s="138" t="s">
        <v>330</v>
      </c>
      <c r="F13" s="138" t="s">
        <v>218</v>
      </c>
      <c r="G13" s="139">
        <v>68</v>
      </c>
      <c r="H13" s="139">
        <v>193.3</v>
      </c>
      <c r="I13" s="139">
        <v>7.5</v>
      </c>
      <c r="J13" s="139">
        <v>100</v>
      </c>
      <c r="K13" s="140">
        <v>0.61</v>
      </c>
      <c r="L13" s="141">
        <v>0.02</v>
      </c>
      <c r="M13" s="139">
        <v>0.9</v>
      </c>
      <c r="N13" s="139" t="s">
        <v>219</v>
      </c>
      <c r="O13" s="142"/>
      <c r="P13" s="142"/>
    </row>
    <row r="14" spans="1:30">
      <c r="A14" s="137">
        <v>43050.711805555555</v>
      </c>
      <c r="B14" s="138" t="s">
        <v>564</v>
      </c>
      <c r="C14" s="138">
        <v>307</v>
      </c>
      <c r="D14" s="138" t="s">
        <v>138</v>
      </c>
      <c r="E14" s="138" t="s">
        <v>565</v>
      </c>
      <c r="F14" s="138" t="s">
        <v>218</v>
      </c>
      <c r="G14" s="139">
        <v>126</v>
      </c>
      <c r="H14" s="139">
        <v>308</v>
      </c>
      <c r="I14" s="139">
        <v>7.8</v>
      </c>
      <c r="J14" s="139">
        <v>166.7</v>
      </c>
      <c r="K14" s="140">
        <v>1.32</v>
      </c>
      <c r="L14" s="141">
        <v>4.2000000000000003E-2</v>
      </c>
      <c r="M14" s="139">
        <v>1.4</v>
      </c>
      <c r="N14" s="139" t="s">
        <v>219</v>
      </c>
      <c r="O14" s="142"/>
      <c r="P14" s="142"/>
    </row>
    <row r="15" spans="1:30">
      <c r="A15" s="137">
        <v>43145</v>
      </c>
      <c r="B15" s="138" t="s">
        <v>605</v>
      </c>
      <c r="C15" s="138">
        <v>307</v>
      </c>
      <c r="D15" s="138" t="s">
        <v>138</v>
      </c>
      <c r="E15" s="138" t="s">
        <v>606</v>
      </c>
      <c r="F15" s="138" t="s">
        <v>218</v>
      </c>
      <c r="G15" s="139">
        <v>74</v>
      </c>
      <c r="H15" s="139">
        <v>218</v>
      </c>
      <c r="I15" s="139">
        <v>7.9</v>
      </c>
      <c r="J15" s="139">
        <v>126.7</v>
      </c>
      <c r="K15" s="140">
        <v>0.92</v>
      </c>
      <c r="L15" s="141">
        <v>5.0000000000000001E-3</v>
      </c>
      <c r="M15" s="139">
        <v>6.7</v>
      </c>
      <c r="N15" s="139" t="s">
        <v>219</v>
      </c>
      <c r="O15" s="142"/>
      <c r="P15" s="142"/>
    </row>
    <row r="16" spans="1:30">
      <c r="A16" s="137">
        <v>43235</v>
      </c>
      <c r="B16" s="138" t="s">
        <v>628</v>
      </c>
      <c r="C16" s="138">
        <v>307</v>
      </c>
      <c r="D16" s="138" t="s">
        <v>138</v>
      </c>
      <c r="E16" s="138" t="s">
        <v>629</v>
      </c>
      <c r="F16" s="138" t="s">
        <v>218</v>
      </c>
      <c r="G16" s="139">
        <v>76</v>
      </c>
      <c r="H16" s="139">
        <v>199.5</v>
      </c>
      <c r="I16" s="139">
        <v>7.7</v>
      </c>
      <c r="J16" s="139">
        <v>112.7</v>
      </c>
      <c r="K16" s="140">
        <v>0.89</v>
      </c>
      <c r="L16" s="141">
        <v>1.2999999999999999E-2</v>
      </c>
      <c r="M16" s="139">
        <v>2</v>
      </c>
      <c r="N16" s="139" t="s">
        <v>219</v>
      </c>
      <c r="O16" s="142"/>
      <c r="P16" s="142"/>
    </row>
    <row r="17" spans="1:32">
      <c r="A17" s="137">
        <v>43334</v>
      </c>
      <c r="B17" s="138" t="s">
        <v>665</v>
      </c>
      <c r="C17" s="138">
        <v>307</v>
      </c>
      <c r="D17" s="138" t="s">
        <v>138</v>
      </c>
      <c r="E17" s="138" t="s">
        <v>565</v>
      </c>
      <c r="F17" s="138" t="s">
        <v>218</v>
      </c>
      <c r="G17" s="139">
        <v>108</v>
      </c>
      <c r="H17" s="139">
        <v>288</v>
      </c>
      <c r="I17" s="139">
        <v>7.1</v>
      </c>
      <c r="J17" s="139">
        <v>162.69999999999999</v>
      </c>
      <c r="K17" s="140">
        <v>1.1599999999999999</v>
      </c>
      <c r="L17" s="141">
        <v>8.9999999999999993E-3</v>
      </c>
      <c r="M17" s="139">
        <v>0.7</v>
      </c>
      <c r="N17" s="139" t="s">
        <v>219</v>
      </c>
      <c r="O17" s="142"/>
      <c r="P17" s="142"/>
    </row>
    <row r="18" spans="1:32">
      <c r="A18" s="137">
        <v>43418</v>
      </c>
      <c r="B18" s="138" t="s">
        <v>685</v>
      </c>
      <c r="C18" s="138">
        <v>307</v>
      </c>
      <c r="D18" s="138" t="s">
        <v>138</v>
      </c>
      <c r="E18" s="138" t="s">
        <v>330</v>
      </c>
      <c r="F18" s="138" t="s">
        <v>218</v>
      </c>
      <c r="G18" s="139">
        <v>86</v>
      </c>
      <c r="H18" s="139">
        <v>249</v>
      </c>
      <c r="I18" s="139">
        <v>7.2</v>
      </c>
      <c r="J18" s="139">
        <v>145.30000000000001</v>
      </c>
      <c r="K18" s="140">
        <v>0.95</v>
      </c>
      <c r="L18" s="141">
        <v>3.3000000000000002E-2</v>
      </c>
      <c r="M18" s="139">
        <v>1.5</v>
      </c>
      <c r="N18" s="139" t="s">
        <v>219</v>
      </c>
      <c r="O18" s="142"/>
      <c r="P18" s="142"/>
    </row>
    <row r="19" spans="1:32">
      <c r="A19" s="137">
        <v>43500</v>
      </c>
      <c r="B19" s="138" t="s">
        <v>701</v>
      </c>
      <c r="C19" s="138">
        <v>307</v>
      </c>
      <c r="D19" s="138" t="s">
        <v>138</v>
      </c>
      <c r="E19" s="138" t="s">
        <v>330</v>
      </c>
      <c r="F19" s="138" t="s">
        <v>218</v>
      </c>
      <c r="G19" s="139">
        <v>56</v>
      </c>
      <c r="H19" s="139">
        <v>182.3</v>
      </c>
      <c r="I19" s="139">
        <v>7</v>
      </c>
      <c r="J19" s="139">
        <v>97.3</v>
      </c>
      <c r="K19" s="140">
        <v>1.18</v>
      </c>
      <c r="L19" s="141">
        <v>0.01</v>
      </c>
      <c r="M19" s="139">
        <v>1.6</v>
      </c>
      <c r="N19" s="139" t="s">
        <v>219</v>
      </c>
      <c r="O19" s="142"/>
      <c r="P19" s="142"/>
    </row>
    <row r="20" spans="1:32">
      <c r="A20" s="137">
        <v>43600</v>
      </c>
      <c r="B20" s="138" t="s">
        <v>728</v>
      </c>
      <c r="C20" s="138">
        <v>307</v>
      </c>
      <c r="D20" s="138" t="s">
        <v>138</v>
      </c>
      <c r="E20" s="138" t="s">
        <v>330</v>
      </c>
      <c r="F20" s="138" t="s">
        <v>218</v>
      </c>
      <c r="G20" s="139">
        <v>60</v>
      </c>
      <c r="H20" s="139">
        <v>184.2</v>
      </c>
      <c r="I20" s="139">
        <v>7.3</v>
      </c>
      <c r="J20" s="139">
        <v>105.1</v>
      </c>
      <c r="K20" s="140">
        <v>1.21</v>
      </c>
      <c r="L20" s="141">
        <v>1.0999999999999999E-2</v>
      </c>
      <c r="M20" s="139">
        <v>1.7</v>
      </c>
      <c r="N20" s="139" t="s">
        <v>219</v>
      </c>
      <c r="O20" s="142"/>
      <c r="P20" s="142"/>
      <c r="W20" s="144">
        <v>3</v>
      </c>
      <c r="X20" s="144">
        <v>0</v>
      </c>
      <c r="Y20" s="144">
        <v>2</v>
      </c>
      <c r="Z20" s="144">
        <v>9</v>
      </c>
      <c r="AA20" s="144">
        <v>0</v>
      </c>
      <c r="AB20" s="144">
        <v>2</v>
      </c>
      <c r="AC20" s="144">
        <v>11</v>
      </c>
      <c r="AD20" s="48" t="s">
        <v>183</v>
      </c>
    </row>
    <row r="21" spans="1:32">
      <c r="A21" s="137">
        <v>43684</v>
      </c>
      <c r="B21" s="138" t="s">
        <v>747</v>
      </c>
      <c r="C21" s="138">
        <v>307</v>
      </c>
      <c r="D21" s="138" t="s">
        <v>138</v>
      </c>
      <c r="E21" s="138" t="s">
        <v>748</v>
      </c>
      <c r="F21" s="138" t="s">
        <v>218</v>
      </c>
      <c r="G21" s="139">
        <v>112</v>
      </c>
      <c r="H21" s="139">
        <v>288</v>
      </c>
      <c r="I21" s="139">
        <v>6.6</v>
      </c>
      <c r="J21" s="139">
        <v>168.4</v>
      </c>
      <c r="K21" s="140">
        <v>1.43</v>
      </c>
      <c r="L21" s="141">
        <v>3.1E-2</v>
      </c>
      <c r="M21" s="139">
        <v>1.1000000000000001</v>
      </c>
      <c r="N21" s="139" t="s">
        <v>219</v>
      </c>
      <c r="O21" s="142"/>
      <c r="P21" s="142"/>
      <c r="W21" s="144">
        <v>3</v>
      </c>
      <c r="X21" s="144">
        <v>1</v>
      </c>
      <c r="Y21" s="144">
        <v>1</v>
      </c>
      <c r="Z21" s="144">
        <v>9</v>
      </c>
      <c r="AA21" s="144">
        <v>2</v>
      </c>
      <c r="AB21" s="144">
        <v>1</v>
      </c>
      <c r="AC21" s="144">
        <v>12</v>
      </c>
      <c r="AD21" s="48" t="s">
        <v>183</v>
      </c>
    </row>
    <row r="22" spans="1:32">
      <c r="A22" s="137">
        <v>43779</v>
      </c>
      <c r="B22" s="138" t="s">
        <v>786</v>
      </c>
      <c r="C22" s="138">
        <v>307</v>
      </c>
      <c r="D22" s="138" t="s">
        <v>138</v>
      </c>
      <c r="E22" s="138" t="s">
        <v>330</v>
      </c>
      <c r="F22" s="138" t="s">
        <v>218</v>
      </c>
      <c r="G22" s="139">
        <v>54</v>
      </c>
      <c r="H22" s="139">
        <v>151.9</v>
      </c>
      <c r="I22" s="139">
        <v>7.2</v>
      </c>
      <c r="J22" s="139">
        <v>93.3</v>
      </c>
      <c r="K22" s="140">
        <v>1.05</v>
      </c>
      <c r="L22" s="141">
        <v>1.4999999999999999E-2</v>
      </c>
      <c r="M22" s="139">
        <v>2.7</v>
      </c>
      <c r="N22" s="139" t="s">
        <v>219</v>
      </c>
      <c r="O22" s="142"/>
      <c r="P22" s="142"/>
    </row>
    <row r="23" spans="1:32">
      <c r="A23" s="137">
        <v>43871</v>
      </c>
      <c r="B23" s="138" t="s">
        <v>813</v>
      </c>
      <c r="C23" s="138">
        <v>307</v>
      </c>
      <c r="D23" s="138" t="s">
        <v>138</v>
      </c>
      <c r="E23" s="138" t="s">
        <v>330</v>
      </c>
      <c r="F23" s="138" t="s">
        <v>218</v>
      </c>
      <c r="G23" s="139">
        <v>48</v>
      </c>
      <c r="H23" s="139">
        <v>142.5</v>
      </c>
      <c r="I23" s="139">
        <v>6.6</v>
      </c>
      <c r="J23" s="139">
        <v>84.9</v>
      </c>
      <c r="K23" s="140">
        <v>0.98</v>
      </c>
      <c r="L23" s="141">
        <v>3.1E-2</v>
      </c>
      <c r="M23" s="139">
        <v>2.2000000000000002</v>
      </c>
      <c r="N23" s="139" t="s">
        <v>219</v>
      </c>
      <c r="O23" s="145"/>
      <c r="P23" s="145"/>
    </row>
    <row r="24" spans="1:32">
      <c r="A24" s="137">
        <v>44154</v>
      </c>
      <c r="B24" s="138" t="s">
        <v>839</v>
      </c>
      <c r="C24" s="138">
        <v>307</v>
      </c>
      <c r="D24" s="138" t="s">
        <v>138</v>
      </c>
      <c r="E24" s="138" t="s">
        <v>840</v>
      </c>
      <c r="F24" s="138" t="s">
        <v>218</v>
      </c>
      <c r="G24" s="139">
        <v>82</v>
      </c>
      <c r="H24" s="139">
        <v>243</v>
      </c>
      <c r="I24" s="139">
        <v>7.2</v>
      </c>
      <c r="J24" s="139">
        <v>125.1</v>
      </c>
      <c r="K24" s="140">
        <v>0.91</v>
      </c>
      <c r="L24" s="141">
        <v>1.4E-2</v>
      </c>
      <c r="M24" s="139">
        <v>0.7</v>
      </c>
      <c r="N24" s="139">
        <v>1.3</v>
      </c>
      <c r="O24" s="145"/>
      <c r="P24" s="145"/>
    </row>
    <row r="25" spans="1:32">
      <c r="A25" s="137">
        <v>44249</v>
      </c>
      <c r="B25" s="138" t="s">
        <v>852</v>
      </c>
      <c r="C25" s="138">
        <v>307</v>
      </c>
      <c r="D25" s="138" t="s">
        <v>138</v>
      </c>
      <c r="E25" s="138" t="s">
        <v>853</v>
      </c>
      <c r="F25" s="138" t="s">
        <v>218</v>
      </c>
      <c r="G25" s="138">
        <v>44</v>
      </c>
      <c r="H25" s="138">
        <v>164.1</v>
      </c>
      <c r="I25" s="138">
        <v>7.3</v>
      </c>
      <c r="J25" s="138">
        <v>97.1</v>
      </c>
      <c r="K25" s="138">
        <v>0.91</v>
      </c>
      <c r="L25" s="138">
        <v>2.3E-2</v>
      </c>
      <c r="M25" s="138">
        <v>1.6</v>
      </c>
      <c r="N25" s="138">
        <v>9.3000000000000007</v>
      </c>
      <c r="O25" s="145"/>
      <c r="P25" s="145"/>
      <c r="V25" s="67"/>
    </row>
    <row r="26" spans="1:32">
      <c r="A26" s="137">
        <v>44329</v>
      </c>
      <c r="B26" s="138" t="s">
        <v>879</v>
      </c>
      <c r="C26" s="138">
        <v>307</v>
      </c>
      <c r="D26" s="138" t="s">
        <v>138</v>
      </c>
      <c r="E26" s="138" t="s">
        <v>880</v>
      </c>
      <c r="F26" s="138" t="s">
        <v>218</v>
      </c>
      <c r="G26" s="138">
        <v>62</v>
      </c>
      <c r="H26" s="138">
        <v>152.1</v>
      </c>
      <c r="I26" s="138">
        <v>7.4</v>
      </c>
      <c r="J26" s="138">
        <v>88.7</v>
      </c>
      <c r="K26" s="138">
        <v>0.45</v>
      </c>
      <c r="L26" s="138">
        <v>8.0000000000000002E-3</v>
      </c>
      <c r="M26" s="138">
        <v>0.2</v>
      </c>
      <c r="N26" s="138">
        <v>3.1</v>
      </c>
      <c r="O26" s="145"/>
      <c r="P26" s="145"/>
      <c r="V26" s="67"/>
    </row>
    <row r="27" spans="1:32" s="31" customFormat="1">
      <c r="A27" s="137">
        <v>44419</v>
      </c>
      <c r="B27" s="138" t="s">
        <v>897</v>
      </c>
      <c r="C27" s="138">
        <v>307</v>
      </c>
      <c r="D27" s="138" t="str">
        <f>VLOOKUP(C27,site.locations!$A$2:$I$27,2)</f>
        <v>Holman Creek Upstream of Huntsville</v>
      </c>
      <c r="E27" s="138" t="s">
        <v>606</v>
      </c>
      <c r="F27" s="138" t="s">
        <v>218</v>
      </c>
      <c r="G27" s="138">
        <v>132</v>
      </c>
      <c r="H27" s="138">
        <v>334</v>
      </c>
      <c r="I27" s="138">
        <v>6.6</v>
      </c>
      <c r="J27" s="138">
        <v>178.4</v>
      </c>
      <c r="K27" s="138">
        <v>1.73</v>
      </c>
      <c r="L27" s="138">
        <v>2.8000000000000001E-2</v>
      </c>
      <c r="M27" s="138">
        <v>1.4</v>
      </c>
      <c r="N27" s="138">
        <v>1.8</v>
      </c>
      <c r="O27" s="48"/>
      <c r="P27" s="48"/>
      <c r="Q27" s="50">
        <v>0.40277777777777773</v>
      </c>
      <c r="R27" s="48">
        <v>71</v>
      </c>
      <c r="S27" s="48">
        <v>83</v>
      </c>
      <c r="T27" s="67">
        <f t="shared" ref="T27:U27" si="0">CONVERT(R27,"F","C")</f>
        <v>21.666666666666668</v>
      </c>
      <c r="U27" s="67">
        <f t="shared" si="0"/>
        <v>28.333333333333332</v>
      </c>
      <c r="V27" s="48"/>
      <c r="W27" s="48">
        <v>1</v>
      </c>
      <c r="X27" s="48">
        <v>1</v>
      </c>
      <c r="Y27" s="48">
        <v>0</v>
      </c>
      <c r="Z27" s="48">
        <v>3</v>
      </c>
      <c r="AA27" s="48">
        <v>2</v>
      </c>
      <c r="AB27" s="48">
        <v>0</v>
      </c>
      <c r="AC27" s="48">
        <v>5</v>
      </c>
      <c r="AD27" s="48" t="s">
        <v>182</v>
      </c>
      <c r="AE27" s="40"/>
      <c r="AF27" s="40"/>
    </row>
    <row r="28" spans="1:32">
      <c r="A28" s="137">
        <v>44510</v>
      </c>
      <c r="B28" s="138" t="s">
        <v>914</v>
      </c>
      <c r="C28" s="138">
        <v>307</v>
      </c>
      <c r="D28" s="138" t="s">
        <v>138</v>
      </c>
      <c r="E28" s="138" t="s">
        <v>915</v>
      </c>
      <c r="F28" s="138" t="s">
        <v>218</v>
      </c>
      <c r="G28" s="138">
        <v>88</v>
      </c>
      <c r="H28" s="138">
        <v>242.2</v>
      </c>
      <c r="I28" s="138">
        <v>7.3</v>
      </c>
      <c r="J28" s="138">
        <v>130.4</v>
      </c>
      <c r="K28" s="138">
        <v>0.75</v>
      </c>
      <c r="L28" s="141">
        <v>3.0000000000000001E-3</v>
      </c>
      <c r="M28" s="138">
        <v>1.1000000000000001</v>
      </c>
      <c r="N28" s="138">
        <v>1.4</v>
      </c>
      <c r="Q28" s="50">
        <v>0.39930555555555558</v>
      </c>
      <c r="R28" s="48">
        <v>57</v>
      </c>
      <c r="S28" s="48">
        <v>59</v>
      </c>
      <c r="T28" s="67">
        <f>CONVERT(R28,"F","C")</f>
        <v>13.888888888888889</v>
      </c>
      <c r="U28" s="67">
        <f>CONVERT(S28,"F","C")</f>
        <v>15</v>
      </c>
      <c r="AF28" s="40"/>
    </row>
    <row r="29" spans="1:32" s="31" customFormat="1">
      <c r="A29" s="61">
        <v>44602</v>
      </c>
      <c r="B29" s="41" t="s">
        <v>938</v>
      </c>
      <c r="C29" s="48">
        <v>307</v>
      </c>
      <c r="D29" s="48" t="s">
        <v>138</v>
      </c>
      <c r="E29" s="41" t="s">
        <v>939</v>
      </c>
      <c r="F29" s="41" t="s">
        <v>218</v>
      </c>
      <c r="G29" s="41">
        <v>40</v>
      </c>
      <c r="H29" s="42">
        <v>143.69999999999999</v>
      </c>
      <c r="I29" s="42">
        <v>6.8</v>
      </c>
      <c r="J29" s="42">
        <v>87</v>
      </c>
      <c r="K29" s="43">
        <v>0.87</v>
      </c>
      <c r="L29" s="44">
        <v>1.2999999999999999E-2</v>
      </c>
      <c r="M29" s="42">
        <v>1.4</v>
      </c>
      <c r="N29" s="42">
        <v>8.6</v>
      </c>
      <c r="O29" s="48">
        <v>11.06</v>
      </c>
      <c r="P29" s="48">
        <v>105.5</v>
      </c>
      <c r="Q29" s="50">
        <v>0.5625</v>
      </c>
      <c r="R29" s="48">
        <v>56</v>
      </c>
      <c r="S29" s="48">
        <v>70</v>
      </c>
      <c r="T29" s="67">
        <f t="shared" ref="T29:U30" si="1">CONVERT(R29,"F","C")</f>
        <v>13.333333333333332</v>
      </c>
      <c r="U29" s="67">
        <f t="shared" si="1"/>
        <v>21.111111111111111</v>
      </c>
      <c r="V29" s="48">
        <v>13.1</v>
      </c>
      <c r="W29" s="48"/>
      <c r="X29" s="48"/>
      <c r="Y29" s="48"/>
      <c r="Z29" s="48"/>
      <c r="AA29" s="48"/>
      <c r="AB29" s="48"/>
      <c r="AC29" s="48"/>
      <c r="AD29" s="48"/>
      <c r="AE29" s="40"/>
      <c r="AF29" s="40"/>
    </row>
    <row r="30" spans="1:32" s="31" customFormat="1">
      <c r="A30" s="61">
        <v>44711</v>
      </c>
      <c r="B30" s="41" t="s">
        <v>972</v>
      </c>
      <c r="C30" s="48">
        <v>307</v>
      </c>
      <c r="D30" s="48" t="s">
        <v>138</v>
      </c>
      <c r="E30" s="41" t="s">
        <v>973</v>
      </c>
      <c r="F30" s="41" t="s">
        <v>218</v>
      </c>
      <c r="G30" s="42">
        <v>74</v>
      </c>
      <c r="H30" s="42">
        <v>185.1</v>
      </c>
      <c r="I30" s="41">
        <v>7.11</v>
      </c>
      <c r="J30" s="42">
        <v>89.3</v>
      </c>
      <c r="K30" s="41">
        <v>0.55000000000000004</v>
      </c>
      <c r="L30" s="41">
        <v>2.3E-2</v>
      </c>
      <c r="M30" s="42">
        <v>1.7</v>
      </c>
      <c r="N30" s="42">
        <v>2.2400000000000002</v>
      </c>
      <c r="O30" s="48">
        <v>10.15</v>
      </c>
      <c r="P30" s="48">
        <v>114.5</v>
      </c>
      <c r="Q30" s="50">
        <v>0.625</v>
      </c>
      <c r="R30" s="48">
        <v>70</v>
      </c>
      <c r="S30" s="48">
        <v>80</v>
      </c>
      <c r="T30" s="67">
        <f t="shared" si="1"/>
        <v>21.111111111111111</v>
      </c>
      <c r="U30" s="67">
        <f t="shared" si="1"/>
        <v>26.666666666666664</v>
      </c>
      <c r="V30" s="48">
        <v>22.4</v>
      </c>
      <c r="W30" s="48">
        <v>2</v>
      </c>
      <c r="X30" s="48">
        <v>2</v>
      </c>
      <c r="Y30" s="48">
        <v>2</v>
      </c>
      <c r="Z30" s="48">
        <f>W30*index!$B$2</f>
        <v>6</v>
      </c>
      <c r="AA30" s="48">
        <f>X30*index!$B$3</f>
        <v>4</v>
      </c>
      <c r="AB30" s="48">
        <f>Y30*index!$B$4</f>
        <v>2</v>
      </c>
      <c r="AC30" s="48">
        <f t="shared" ref="AC30" si="2">SUM(Z30:AB30)</f>
        <v>12</v>
      </c>
      <c r="AD30" s="48" t="str">
        <f>VLOOKUP(AC30,index!$A$6:$B$55,2,FALSE)</f>
        <v>Fair</v>
      </c>
      <c r="AE30" s="40"/>
      <c r="AF30" s="40"/>
    </row>
    <row r="31" spans="1:32" s="98" customFormat="1" ht="15.6">
      <c r="A31" s="223">
        <v>44784</v>
      </c>
      <c r="B31" s="209" t="s">
        <v>990</v>
      </c>
      <c r="C31" s="229">
        <v>307</v>
      </c>
      <c r="D31" s="229" t="s">
        <v>138</v>
      </c>
      <c r="E31" s="209" t="s">
        <v>330</v>
      </c>
      <c r="F31" s="209" t="s">
        <v>218</v>
      </c>
      <c r="G31" s="224">
        <v>118</v>
      </c>
      <c r="H31" s="197">
        <v>320</v>
      </c>
      <c r="I31" s="197">
        <v>6.6</v>
      </c>
      <c r="J31" s="197">
        <v>194.8</v>
      </c>
      <c r="K31" s="225">
        <v>1.37</v>
      </c>
      <c r="L31" s="196">
        <v>8.0000000000000002E-3</v>
      </c>
      <c r="M31" s="197">
        <v>2.8</v>
      </c>
      <c r="N31" s="197">
        <v>1.6</v>
      </c>
      <c r="O31" s="208"/>
      <c r="P31" s="142"/>
      <c r="Q31" s="50"/>
      <c r="R31" s="48"/>
      <c r="S31" s="48"/>
      <c r="T31" s="48"/>
      <c r="U31" s="48"/>
      <c r="V31" s="48"/>
      <c r="W31" s="48"/>
      <c r="X31" s="48"/>
      <c r="Y31" s="48"/>
      <c r="Z31" s="48"/>
      <c r="AA31" s="48"/>
      <c r="AB31" s="48"/>
      <c r="AC31" s="48"/>
      <c r="AD31" s="48"/>
    </row>
    <row r="32" spans="1:32" s="109" customFormat="1" ht="15.6">
      <c r="A32" s="223">
        <v>44875.392361111102</v>
      </c>
      <c r="B32" s="209" t="s">
        <v>1010</v>
      </c>
      <c r="C32" s="229">
        <v>307</v>
      </c>
      <c r="D32" s="229" t="s">
        <v>138</v>
      </c>
      <c r="E32" s="209" t="s">
        <v>1011</v>
      </c>
      <c r="F32" s="209" t="s">
        <v>218</v>
      </c>
      <c r="G32" s="209">
        <v>88</v>
      </c>
      <c r="H32" s="209">
        <v>255.7</v>
      </c>
      <c r="I32" s="209">
        <v>7.4</v>
      </c>
      <c r="J32" s="209">
        <v>150.9</v>
      </c>
      <c r="K32" s="209">
        <v>1.08</v>
      </c>
      <c r="L32" s="209">
        <v>3.7999999999999999E-2</v>
      </c>
      <c r="M32" s="209">
        <v>0.7</v>
      </c>
      <c r="N32" s="209">
        <v>1.4</v>
      </c>
      <c r="O32" s="208"/>
      <c r="P32" s="142"/>
      <c r="Q32" s="50"/>
      <c r="R32" s="48"/>
      <c r="S32" s="48"/>
      <c r="T32" s="48"/>
      <c r="U32" s="48"/>
      <c r="V32" s="48"/>
      <c r="W32" s="48"/>
      <c r="X32" s="48"/>
      <c r="Y32" s="48"/>
      <c r="Z32" s="48"/>
      <c r="AA32" s="48"/>
      <c r="AB32" s="48"/>
      <c r="AC32" s="48"/>
      <c r="AD32" s="48"/>
    </row>
    <row r="33" spans="1:36" s="98" customFormat="1" ht="15.6">
      <c r="A33" s="223">
        <v>44978.555555555598</v>
      </c>
      <c r="B33" s="209" t="s">
        <v>1041</v>
      </c>
      <c r="C33" s="229">
        <v>307</v>
      </c>
      <c r="D33" s="229" t="str">
        <f>VLOOKUP(C33,site.locations!$A$3:$B$27,2,FALSE)</f>
        <v>Holman Creek Upstream of Huntsville</v>
      </c>
      <c r="E33" s="230" t="s">
        <v>1042</v>
      </c>
      <c r="F33" s="209" t="s">
        <v>218</v>
      </c>
      <c r="G33" s="197">
        <v>48</v>
      </c>
      <c r="H33" s="197">
        <v>158.30000000000001</v>
      </c>
      <c r="I33" s="197">
        <v>8</v>
      </c>
      <c r="J33" s="197">
        <v>113.1</v>
      </c>
      <c r="K33" s="225">
        <v>1.23</v>
      </c>
      <c r="L33" s="209">
        <v>0.04</v>
      </c>
      <c r="M33" s="197">
        <v>0.2</v>
      </c>
      <c r="N33" s="197">
        <v>2.9</v>
      </c>
      <c r="O33" s="208"/>
      <c r="P33" s="142"/>
      <c r="Q33" s="50"/>
      <c r="R33" s="48"/>
      <c r="S33" s="48"/>
      <c r="T33" s="48"/>
      <c r="U33" s="48"/>
      <c r="V33" s="48"/>
      <c r="W33" s="48"/>
      <c r="X33" s="48"/>
      <c r="Y33" s="48"/>
      <c r="Z33" s="48"/>
      <c r="AA33" s="48"/>
      <c r="AB33" s="48"/>
      <c r="AC33" s="48"/>
      <c r="AD33" s="48"/>
    </row>
    <row r="34" spans="1:36" s="98" customFormat="1" ht="15.6">
      <c r="A34" s="231">
        <v>45064</v>
      </c>
      <c r="B34" s="229" t="s">
        <v>1065</v>
      </c>
      <c r="C34" s="229">
        <v>307</v>
      </c>
      <c r="D34" s="229" t="str">
        <f>VLOOKUP(C34,site.locations!$A$3:$B$27,2,FALSE)</f>
        <v>Holman Creek Upstream of Huntsville</v>
      </c>
      <c r="E34" s="229" t="s">
        <v>1066</v>
      </c>
      <c r="F34" s="229" t="s">
        <v>218</v>
      </c>
      <c r="G34" s="211">
        <v>64</v>
      </c>
      <c r="H34" s="211">
        <v>166.7</v>
      </c>
      <c r="I34" s="211">
        <v>6.9</v>
      </c>
      <c r="J34" s="211">
        <v>105.2</v>
      </c>
      <c r="K34" s="232">
        <v>0.78</v>
      </c>
      <c r="L34" s="210">
        <v>4.5999999999999999E-2</v>
      </c>
      <c r="M34" s="211">
        <v>2.4</v>
      </c>
      <c r="N34" s="211">
        <v>5.3</v>
      </c>
      <c r="O34" s="208"/>
      <c r="P34" s="142"/>
      <c r="Q34" s="50"/>
      <c r="R34" s="48"/>
      <c r="S34" s="48"/>
      <c r="T34" s="48"/>
      <c r="U34" s="48"/>
      <c r="V34" s="48"/>
      <c r="W34" s="48"/>
      <c r="X34" s="48"/>
      <c r="Y34" s="48"/>
      <c r="Z34" s="48"/>
      <c r="AA34" s="48"/>
      <c r="AB34" s="48"/>
      <c r="AC34" s="48"/>
      <c r="AD34" s="48"/>
    </row>
    <row r="35" spans="1:36" s="98" customFormat="1" ht="15.6">
      <c r="A35" s="231">
        <v>45155.416666666701</v>
      </c>
      <c r="B35" s="229" t="s">
        <v>1086</v>
      </c>
      <c r="C35" s="229">
        <v>307</v>
      </c>
      <c r="D35" s="229" t="str">
        <f>VLOOKUP(C35,site.locations!$A$3:$B$27,2,FALSE)</f>
        <v>Holman Creek Upstream of Huntsville</v>
      </c>
      <c r="E35" s="229" t="s">
        <v>1066</v>
      </c>
      <c r="F35" s="229" t="s">
        <v>218</v>
      </c>
      <c r="G35" s="211">
        <v>92</v>
      </c>
      <c r="H35" s="211">
        <v>235.3</v>
      </c>
      <c r="I35" s="211">
        <v>7.2</v>
      </c>
      <c r="J35" s="211">
        <v>140.6</v>
      </c>
      <c r="K35" s="232">
        <v>0.98</v>
      </c>
      <c r="L35" s="210">
        <v>3.6999999999999998E-2</v>
      </c>
      <c r="M35" s="211">
        <v>0.1</v>
      </c>
      <c r="N35" s="211">
        <v>2.1</v>
      </c>
      <c r="O35" s="208"/>
      <c r="P35" s="142"/>
      <c r="Q35" s="50"/>
      <c r="R35" s="48"/>
      <c r="S35" s="48"/>
      <c r="T35" s="48"/>
      <c r="U35" s="48"/>
      <c r="V35" s="48"/>
      <c r="W35" s="48"/>
      <c r="X35" s="48"/>
      <c r="Y35" s="48"/>
      <c r="Z35" s="48"/>
      <c r="AA35" s="48"/>
      <c r="AB35" s="48"/>
      <c r="AC35" s="48"/>
      <c r="AD35" s="48"/>
    </row>
    <row r="36" spans="1:36" s="98" customFormat="1" ht="15.6">
      <c r="A36" s="223">
        <v>45237</v>
      </c>
      <c r="B36" s="209" t="s">
        <v>1101</v>
      </c>
      <c r="C36" s="224">
        <v>307</v>
      </c>
      <c r="D36" s="209" t="s">
        <v>138</v>
      </c>
      <c r="E36" s="209" t="s">
        <v>1102</v>
      </c>
      <c r="F36" s="209" t="s">
        <v>218</v>
      </c>
      <c r="G36" s="209">
        <v>140</v>
      </c>
      <c r="H36" s="197">
        <v>341</v>
      </c>
      <c r="I36" s="197">
        <v>7</v>
      </c>
      <c r="J36" s="197">
        <v>212.7</v>
      </c>
      <c r="K36" s="225">
        <v>1.01</v>
      </c>
      <c r="L36" s="196">
        <v>2.1000000000000001E-2</v>
      </c>
      <c r="M36" s="197">
        <v>0</v>
      </c>
      <c r="N36" s="197">
        <v>1.2</v>
      </c>
      <c r="O36" s="208"/>
      <c r="P36" s="142"/>
      <c r="Q36" s="50"/>
      <c r="R36" s="48"/>
      <c r="S36" s="48"/>
      <c r="T36" s="48"/>
      <c r="U36" s="48"/>
      <c r="V36" s="48"/>
      <c r="W36" s="48"/>
      <c r="X36" s="48"/>
      <c r="Y36" s="48"/>
      <c r="Z36" s="48"/>
      <c r="AA36" s="48"/>
      <c r="AB36" s="48"/>
      <c r="AC36" s="48"/>
      <c r="AD36" s="48"/>
    </row>
    <row r="37" spans="1:36">
      <c r="A37" s="226">
        <v>45330.447916666701</v>
      </c>
      <c r="B37" s="41" t="s">
        <v>1126</v>
      </c>
      <c r="C37" s="41">
        <v>307</v>
      </c>
      <c r="D37" s="41" t="s">
        <v>138</v>
      </c>
      <c r="E37" s="41" t="s">
        <v>1102</v>
      </c>
      <c r="F37" s="41" t="s">
        <v>218</v>
      </c>
      <c r="G37" s="42">
        <v>68</v>
      </c>
      <c r="H37" s="42">
        <v>169.3</v>
      </c>
      <c r="I37" s="42">
        <v>7.8</v>
      </c>
      <c r="J37" s="42">
        <v>112.9</v>
      </c>
      <c r="K37" s="43">
        <v>1.1479999999999999</v>
      </c>
      <c r="L37" s="44">
        <v>2.4E-2</v>
      </c>
      <c r="M37" s="42">
        <v>0</v>
      </c>
      <c r="N37" s="42">
        <v>2.4</v>
      </c>
      <c r="O37" s="212">
        <v>12</v>
      </c>
      <c r="P37" s="67">
        <v>108</v>
      </c>
      <c r="Q37" s="50">
        <v>0.44791666666666669</v>
      </c>
      <c r="R37" s="48">
        <v>51</v>
      </c>
      <c r="S37" s="48">
        <v>63</v>
      </c>
      <c r="T37" s="48" t="s">
        <v>836</v>
      </c>
      <c r="V37" s="48">
        <v>10.5</v>
      </c>
    </row>
    <row r="38" spans="1:36">
      <c r="A38" s="61">
        <v>45427</v>
      </c>
      <c r="B38" s="41" t="s">
        <v>1150</v>
      </c>
      <c r="C38" s="41">
        <v>307</v>
      </c>
      <c r="D38" s="41" t="s">
        <v>138</v>
      </c>
      <c r="E38" s="41" t="s">
        <v>1102</v>
      </c>
      <c r="F38" s="41" t="s">
        <v>218</v>
      </c>
      <c r="G38" s="41">
        <v>76</v>
      </c>
      <c r="H38" s="41">
        <v>217.8</v>
      </c>
      <c r="I38" s="41">
        <v>7.5</v>
      </c>
      <c r="J38" s="41">
        <v>105.8</v>
      </c>
      <c r="K38" s="41">
        <v>0.53</v>
      </c>
      <c r="L38" s="41">
        <v>2.8000000000000001E-2</v>
      </c>
      <c r="M38" s="41">
        <v>0.1</v>
      </c>
      <c r="N38" s="41">
        <v>2.8</v>
      </c>
      <c r="O38" s="48">
        <v>10.57</v>
      </c>
      <c r="P38" s="48">
        <v>110.2</v>
      </c>
      <c r="T38" s="48">
        <v>17</v>
      </c>
      <c r="U38" s="48">
        <v>21</v>
      </c>
      <c r="V38" s="48">
        <v>17.5</v>
      </c>
      <c r="W38" s="48">
        <v>5</v>
      </c>
      <c r="X38" s="48">
        <v>3</v>
      </c>
      <c r="Y38" s="48">
        <v>2</v>
      </c>
      <c r="Z38" s="48">
        <v>15</v>
      </c>
      <c r="AA38" s="48">
        <v>6</v>
      </c>
      <c r="AB38" s="48">
        <v>2</v>
      </c>
      <c r="AC38" s="48">
        <v>23</v>
      </c>
      <c r="AD38" s="48" t="s">
        <v>185</v>
      </c>
    </row>
    <row r="39" spans="1:36">
      <c r="A39" s="61">
        <v>45515</v>
      </c>
      <c r="B39" s="41" t="s">
        <v>1177</v>
      </c>
      <c r="C39" s="41">
        <v>307</v>
      </c>
      <c r="D39" s="41" t="s">
        <v>138</v>
      </c>
      <c r="E39" s="41" t="s">
        <v>1178</v>
      </c>
      <c r="F39" s="41" t="s">
        <v>218</v>
      </c>
      <c r="G39" s="41">
        <v>168</v>
      </c>
      <c r="H39" s="41">
        <v>432</v>
      </c>
      <c r="I39" s="41">
        <v>7.3</v>
      </c>
      <c r="J39" s="41">
        <v>226.6</v>
      </c>
      <c r="K39" s="41">
        <v>1.5609999999999999</v>
      </c>
      <c r="L39" s="41">
        <v>3.5999999999999997E-2</v>
      </c>
      <c r="M39" s="41">
        <v>3.7</v>
      </c>
      <c r="N39" s="41">
        <v>2</v>
      </c>
      <c r="O39" s="74">
        <v>6.3</v>
      </c>
      <c r="P39" s="67">
        <v>72</v>
      </c>
      <c r="Q39" s="213">
        <v>0.55555555555555558</v>
      </c>
      <c r="R39" s="67">
        <v>71</v>
      </c>
      <c r="S39" s="67">
        <v>66</v>
      </c>
      <c r="T39" s="67"/>
      <c r="U39" s="67"/>
      <c r="V39" s="67">
        <v>20.9</v>
      </c>
      <c r="W39" s="48">
        <v>4</v>
      </c>
      <c r="X39" s="67">
        <v>1</v>
      </c>
      <c r="Y39" s="67">
        <v>1</v>
      </c>
      <c r="Z39" s="67">
        <v>12</v>
      </c>
      <c r="AA39" s="67">
        <v>2</v>
      </c>
      <c r="AB39" s="67">
        <v>1</v>
      </c>
      <c r="AC39" s="67">
        <v>15</v>
      </c>
      <c r="AD39" s="48" t="s">
        <v>1077</v>
      </c>
    </row>
    <row r="40" spans="1:36" ht="15.6">
      <c r="A40" s="233">
        <v>45607.694444444445</v>
      </c>
      <c r="B40" s="48" t="s">
        <v>1214</v>
      </c>
      <c r="C40" s="48">
        <v>307</v>
      </c>
      <c r="D40" s="48" t="s">
        <v>1215</v>
      </c>
      <c r="E40" s="48" t="s">
        <v>1215</v>
      </c>
      <c r="F40" s="48" t="s">
        <v>218</v>
      </c>
      <c r="G40" s="67">
        <v>56</v>
      </c>
      <c r="H40" s="67">
        <v>224.8</v>
      </c>
      <c r="I40" s="67">
        <v>7.1</v>
      </c>
      <c r="J40" s="67">
        <v>120</v>
      </c>
      <c r="K40" s="212">
        <v>2.2360000000000002</v>
      </c>
      <c r="L40" s="214">
        <v>0.03</v>
      </c>
      <c r="M40" s="67">
        <v>0.3</v>
      </c>
      <c r="N40" s="67">
        <v>3.6</v>
      </c>
      <c r="O40" s="212">
        <v>9.6999999999999993</v>
      </c>
      <c r="P40" s="67">
        <v>101.5</v>
      </c>
      <c r="Q40" s="50">
        <v>0.625</v>
      </c>
      <c r="R40" s="48" t="s">
        <v>1195</v>
      </c>
      <c r="S40" s="48" t="s">
        <v>1195</v>
      </c>
      <c r="T40" s="48">
        <v>16</v>
      </c>
      <c r="U40" s="48">
        <v>21</v>
      </c>
      <c r="V40" s="48">
        <v>17.5</v>
      </c>
      <c r="W40" s="48" t="s">
        <v>1192</v>
      </c>
      <c r="X40" s="48" t="s">
        <v>1192</v>
      </c>
      <c r="Y40" s="48" t="s">
        <v>1192</v>
      </c>
      <c r="Z40" s="48" t="s">
        <v>1192</v>
      </c>
      <c r="AA40" s="48" t="s">
        <v>1192</v>
      </c>
      <c r="AB40" s="48" t="s">
        <v>1192</v>
      </c>
      <c r="AC40" s="48" t="s">
        <v>1192</v>
      </c>
      <c r="AD40" s="48" t="s">
        <v>1192</v>
      </c>
      <c r="AE40" s="131"/>
      <c r="AF40" s="131"/>
    </row>
    <row r="41" spans="1:36">
      <c r="A41" s="226">
        <v>45691.555555555555</v>
      </c>
      <c r="B41" s="41" t="s">
        <v>1221</v>
      </c>
      <c r="C41" s="48">
        <v>307</v>
      </c>
      <c r="D41" s="41" t="s">
        <v>1215</v>
      </c>
      <c r="E41" s="41" t="s">
        <v>1215</v>
      </c>
      <c r="F41" s="41" t="s">
        <v>218</v>
      </c>
      <c r="G41" s="42">
        <v>52</v>
      </c>
      <c r="H41" s="42">
        <v>169.5</v>
      </c>
      <c r="I41" s="42">
        <v>7.3</v>
      </c>
      <c r="J41" s="42">
        <v>100.7</v>
      </c>
      <c r="K41" s="43">
        <v>1.508</v>
      </c>
      <c r="L41" s="44">
        <v>1.2999999999999999E-2</v>
      </c>
      <c r="M41" s="42">
        <v>0</v>
      </c>
      <c r="N41" s="42">
        <v>2.8</v>
      </c>
      <c r="O41" s="48">
        <v>7.85</v>
      </c>
      <c r="P41" s="48">
        <v>109.7</v>
      </c>
      <c r="Q41" s="213">
        <v>0.55555555555555558</v>
      </c>
      <c r="R41" s="48">
        <v>53</v>
      </c>
      <c r="S41" s="48">
        <v>74</v>
      </c>
      <c r="T41" s="48">
        <f t="shared" ref="T41:U41" si="3">(R41-32)/1.8</f>
        <v>11.666666666666666</v>
      </c>
      <c r="U41" s="48">
        <f t="shared" si="3"/>
        <v>23.333333333333332</v>
      </c>
      <c r="V41" s="48">
        <v>11.6</v>
      </c>
      <c r="W41" s="48" t="s">
        <v>1192</v>
      </c>
      <c r="X41" s="48" t="s">
        <v>1192</v>
      </c>
      <c r="Y41" s="48" t="s">
        <v>1192</v>
      </c>
      <c r="Z41" s="48" t="s">
        <v>1192</v>
      </c>
      <c r="AA41" s="48" t="s">
        <v>1192</v>
      </c>
      <c r="AB41" s="48" t="s">
        <v>1192</v>
      </c>
      <c r="AC41" s="48" t="s">
        <v>1192</v>
      </c>
      <c r="AD41" s="48" t="s">
        <v>1192</v>
      </c>
      <c r="AE41" s="168"/>
      <c r="AF41" s="168"/>
      <c r="AG41" s="168"/>
      <c r="AH41" s="168"/>
      <c r="AI41" s="168"/>
      <c r="AJ41" s="168"/>
    </row>
    <row r="42" spans="1:36" s="179" customFormat="1" ht="15">
      <c r="A42" s="61">
        <v>45789.461111111108</v>
      </c>
      <c r="B42" s="41" t="s">
        <v>1247</v>
      </c>
      <c r="C42" s="48">
        <v>307</v>
      </c>
      <c r="D42" s="41" t="s">
        <v>1248</v>
      </c>
      <c r="E42" s="41" t="s">
        <v>1248</v>
      </c>
      <c r="F42" s="41" t="s">
        <v>218</v>
      </c>
      <c r="G42" s="41">
        <v>64</v>
      </c>
      <c r="H42" s="42">
        <v>175.6</v>
      </c>
      <c r="I42" s="42">
        <v>7.1</v>
      </c>
      <c r="J42" s="42">
        <v>103.1</v>
      </c>
      <c r="K42" s="41">
        <v>0.67300000000000004</v>
      </c>
      <c r="L42" s="41">
        <v>1.7000000000000001E-2</v>
      </c>
      <c r="M42" s="42">
        <v>0</v>
      </c>
      <c r="N42" s="42">
        <v>1.5</v>
      </c>
      <c r="O42" s="48">
        <v>12.21</v>
      </c>
      <c r="P42" s="48">
        <v>136</v>
      </c>
      <c r="Q42" s="50">
        <v>0.4375</v>
      </c>
      <c r="R42" s="48">
        <v>58</v>
      </c>
      <c r="S42" s="48">
        <v>68</v>
      </c>
      <c r="T42" s="48"/>
      <c r="U42" s="48"/>
      <c r="V42" s="48"/>
      <c r="W42" s="48">
        <v>3</v>
      </c>
      <c r="X42" s="48">
        <v>3</v>
      </c>
      <c r="Y42" s="48">
        <v>2</v>
      </c>
      <c r="Z42" s="48">
        <v>9</v>
      </c>
      <c r="AA42" s="48">
        <v>6</v>
      </c>
      <c r="AB42" s="48">
        <v>2</v>
      </c>
      <c r="AC42" s="48">
        <v>17</v>
      </c>
      <c r="AD42" s="48" t="s">
        <v>184</v>
      </c>
    </row>
    <row r="43" spans="1:36" s="51" customFormat="1">
      <c r="A43" s="233">
        <v>45903</v>
      </c>
      <c r="B43" s="48" t="s">
        <v>1263</v>
      </c>
      <c r="C43" s="51">
        <v>307</v>
      </c>
      <c r="D43" s="56" t="s">
        <v>1264</v>
      </c>
      <c r="E43" s="56" t="s">
        <v>1264</v>
      </c>
      <c r="F43" s="56" t="s">
        <v>218</v>
      </c>
      <c r="G43" s="56">
        <v>104</v>
      </c>
      <c r="H43" s="56">
        <v>282.39999999999998</v>
      </c>
      <c r="I43" s="56">
        <v>6.7</v>
      </c>
      <c r="J43" s="56">
        <v>156.80000000000001</v>
      </c>
      <c r="K43" s="56">
        <v>1.452</v>
      </c>
      <c r="L43" s="56">
        <v>2.4E-2</v>
      </c>
      <c r="M43" s="56">
        <v>0</v>
      </c>
      <c r="N43" s="56">
        <v>0.8</v>
      </c>
      <c r="O43" s="301">
        <v>9.0500000000000007</v>
      </c>
      <c r="P43" s="302">
        <v>98.8</v>
      </c>
      <c r="Q43" s="288">
        <v>0.42708333333333331</v>
      </c>
      <c r="R43" s="51">
        <v>69</v>
      </c>
      <c r="S43" s="51">
        <v>75</v>
      </c>
      <c r="V43" s="51">
        <v>22.1</v>
      </c>
      <c r="W43" s="51">
        <v>4</v>
      </c>
      <c r="X43" s="51">
        <v>3</v>
      </c>
      <c r="Y43" s="51">
        <v>1</v>
      </c>
      <c r="Z43" s="51">
        <v>12</v>
      </c>
      <c r="AA43" s="51">
        <v>6</v>
      </c>
      <c r="AB43" s="51">
        <v>1</v>
      </c>
      <c r="AC43" s="51">
        <v>19</v>
      </c>
      <c r="AD43" s="51" t="s">
        <v>184</v>
      </c>
    </row>
    <row r="44" spans="1:36" ht="15.6">
      <c r="A44" s="340">
        <v>46001</v>
      </c>
      <c r="B44" s="341" t="s">
        <v>1300</v>
      </c>
      <c r="C44" s="342">
        <v>307</v>
      </c>
      <c r="D44" s="341" t="s">
        <v>1301</v>
      </c>
      <c r="E44" s="341" t="s">
        <v>1301</v>
      </c>
      <c r="F44" s="341" t="s">
        <v>218</v>
      </c>
      <c r="G44" s="343">
        <v>84</v>
      </c>
      <c r="H44" s="343">
        <v>270.10000000000002</v>
      </c>
      <c r="I44" s="343">
        <v>7.7</v>
      </c>
      <c r="J44" s="343">
        <v>135.4</v>
      </c>
      <c r="K44" s="344">
        <v>0.61099999999999999</v>
      </c>
      <c r="L44" s="345">
        <v>1.9E-2</v>
      </c>
      <c r="M44" s="343">
        <v>0.3</v>
      </c>
      <c r="N44" s="343">
        <v>0.8</v>
      </c>
      <c r="O44" s="346">
        <v>12.1</v>
      </c>
      <c r="P44" s="347">
        <v>118</v>
      </c>
      <c r="Q44" s="348">
        <v>0.45833333333333331</v>
      </c>
      <c r="R44" s="342">
        <v>48</v>
      </c>
      <c r="S44" s="342">
        <v>52</v>
      </c>
      <c r="T44" s="342"/>
      <c r="U44" s="342"/>
      <c r="V44" s="342">
        <v>11.1</v>
      </c>
      <c r="W44" s="342"/>
      <c r="X44" s="342"/>
      <c r="Y44" s="342"/>
      <c r="Z44" s="342"/>
      <c r="AA44" s="342"/>
      <c r="AB44" s="342"/>
      <c r="AC44" s="342"/>
      <c r="AD44" s="342"/>
      <c r="AE44" s="349"/>
      <c r="AF44" s="349"/>
      <c r="AG44" s="349"/>
    </row>
  </sheetData>
  <mergeCells count="2">
    <mergeCell ref="W1:Y1"/>
    <mergeCell ref="Z1:AB1"/>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44"/>
  <sheetViews>
    <sheetView zoomScale="80" zoomScaleNormal="80" workbookViewId="0">
      <pane ySplit="2" topLeftCell="A32" activePane="bottomLeft" state="frozen"/>
      <selection pane="bottomLeft" activeCell="D59" sqref="D59"/>
    </sheetView>
  </sheetViews>
  <sheetFormatPr defaultColWidth="8.85546875" defaultRowHeight="14.45"/>
  <cols>
    <col min="1" max="1" width="15.7109375" style="201" customWidth="1"/>
    <col min="2" max="2" width="16.7109375" style="201" bestFit="1" customWidth="1"/>
    <col min="3" max="3" width="15.42578125" style="201" bestFit="1" customWidth="1"/>
    <col min="4" max="4" width="40.7109375" style="201" bestFit="1" customWidth="1"/>
    <col min="5" max="5" width="47.42578125" style="201" customWidth="1"/>
    <col min="6" max="6" width="14.42578125" style="201" customWidth="1"/>
    <col min="7" max="7" width="18.42578125" style="201" customWidth="1"/>
    <col min="8" max="8" width="14" style="201" customWidth="1"/>
    <col min="9" max="9" width="7.7109375" style="201" customWidth="1"/>
    <col min="10" max="10" width="17.140625" style="201" customWidth="1"/>
    <col min="11" max="11" width="15.42578125" style="201" customWidth="1"/>
    <col min="12" max="13" width="17.7109375" style="48" customWidth="1"/>
    <col min="14" max="14" width="11.7109375" style="48" customWidth="1"/>
    <col min="15" max="16" width="15.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25" customWidth="1"/>
  </cols>
  <sheetData>
    <row r="1" spans="1:30">
      <c r="A1" s="132" t="s">
        <v>1462</v>
      </c>
      <c r="B1" s="48"/>
      <c r="C1" s="48"/>
      <c r="D1" s="48"/>
      <c r="E1" s="48"/>
      <c r="F1" s="48"/>
      <c r="G1" s="48"/>
      <c r="H1" s="48"/>
      <c r="I1" s="48"/>
      <c r="J1" s="48"/>
      <c r="K1" s="48"/>
      <c r="W1" s="353" t="s">
        <v>1425</v>
      </c>
      <c r="X1" s="353"/>
      <c r="Y1" s="353"/>
      <c r="Z1" s="353" t="s">
        <v>1426</v>
      </c>
      <c r="AA1" s="353"/>
      <c r="AB1" s="353"/>
    </row>
    <row r="2" spans="1:30" s="30" customFormat="1" ht="28.9">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c r="A3" s="137">
        <v>41953</v>
      </c>
      <c r="B3" s="138" t="s">
        <v>327</v>
      </c>
      <c r="C3" s="138">
        <v>308</v>
      </c>
      <c r="D3" s="138" t="s">
        <v>142</v>
      </c>
      <c r="E3" s="138" t="s">
        <v>328</v>
      </c>
      <c r="F3" s="138" t="s">
        <v>218</v>
      </c>
      <c r="G3" s="139">
        <v>106</v>
      </c>
      <c r="H3" s="139">
        <v>548</v>
      </c>
      <c r="I3" s="139">
        <v>7.75</v>
      </c>
      <c r="J3" s="139">
        <v>277.60000000000002</v>
      </c>
      <c r="K3" s="140">
        <v>4.9400000000000004</v>
      </c>
      <c r="L3" s="141">
        <v>7.8E-2</v>
      </c>
      <c r="M3" s="139">
        <v>1.3</v>
      </c>
      <c r="N3" s="139" t="s">
        <v>219</v>
      </c>
      <c r="O3" s="142"/>
      <c r="P3" s="142"/>
    </row>
    <row r="4" spans="1:30">
      <c r="A4" s="137">
        <v>42037</v>
      </c>
      <c r="B4" s="138" t="s">
        <v>340</v>
      </c>
      <c r="C4" s="138">
        <v>308</v>
      </c>
      <c r="D4" s="138" t="s">
        <v>142</v>
      </c>
      <c r="E4" s="138" t="s">
        <v>328</v>
      </c>
      <c r="F4" s="138" t="s">
        <v>218</v>
      </c>
      <c r="G4" s="139">
        <v>85</v>
      </c>
      <c r="H4" s="139">
        <v>372</v>
      </c>
      <c r="I4" s="139">
        <v>7.88</v>
      </c>
      <c r="J4" s="139">
        <v>207.1</v>
      </c>
      <c r="K4" s="140">
        <v>2.5499999999999998</v>
      </c>
      <c r="L4" s="141">
        <v>4.5999999999999999E-2</v>
      </c>
      <c r="M4" s="139">
        <v>0.7</v>
      </c>
      <c r="N4" s="139" t="s">
        <v>219</v>
      </c>
      <c r="O4" s="142"/>
      <c r="P4" s="142"/>
    </row>
    <row r="5" spans="1:30">
      <c r="A5" s="137">
        <v>42128</v>
      </c>
      <c r="B5" s="138" t="s">
        <v>361</v>
      </c>
      <c r="C5" s="138">
        <v>308</v>
      </c>
      <c r="D5" s="138" t="s">
        <v>142</v>
      </c>
      <c r="E5" s="138" t="s">
        <v>328</v>
      </c>
      <c r="F5" s="138" t="s">
        <v>218</v>
      </c>
      <c r="G5" s="139">
        <v>100</v>
      </c>
      <c r="H5" s="139">
        <v>441</v>
      </c>
      <c r="I5" s="139">
        <v>7.9</v>
      </c>
      <c r="J5" s="139">
        <v>239.3</v>
      </c>
      <c r="K5" s="140">
        <v>2.77</v>
      </c>
      <c r="L5" s="141">
        <v>0.108</v>
      </c>
      <c r="M5" s="139">
        <v>3.8</v>
      </c>
      <c r="N5" s="139" t="s">
        <v>219</v>
      </c>
      <c r="O5" s="142"/>
      <c r="P5" s="142"/>
    </row>
    <row r="6" spans="1:30">
      <c r="A6" s="137">
        <v>42221</v>
      </c>
      <c r="B6" s="138" t="s">
        <v>373</v>
      </c>
      <c r="C6" s="138">
        <v>308</v>
      </c>
      <c r="D6" s="138" t="s">
        <v>142</v>
      </c>
      <c r="E6" s="143" t="s">
        <v>328</v>
      </c>
      <c r="F6" s="138" t="s">
        <v>218</v>
      </c>
      <c r="G6" s="139">
        <v>120</v>
      </c>
      <c r="H6" s="139">
        <v>704</v>
      </c>
      <c r="I6" s="139">
        <v>7.7</v>
      </c>
      <c r="J6" s="139">
        <v>470</v>
      </c>
      <c r="K6" s="140">
        <v>4.51</v>
      </c>
      <c r="L6" s="141">
        <v>0.23599999999999999</v>
      </c>
      <c r="M6" s="139">
        <v>6.8</v>
      </c>
      <c r="N6" s="139" t="s">
        <v>219</v>
      </c>
      <c r="O6" s="142"/>
      <c r="P6" s="142"/>
    </row>
    <row r="7" spans="1:30">
      <c r="A7" s="137">
        <v>42318.347222222219</v>
      </c>
      <c r="B7" s="138" t="s">
        <v>402</v>
      </c>
      <c r="C7" s="138">
        <v>308</v>
      </c>
      <c r="D7" s="138" t="s">
        <v>142</v>
      </c>
      <c r="E7" s="138" t="s">
        <v>403</v>
      </c>
      <c r="F7" s="138" t="s">
        <v>218</v>
      </c>
      <c r="G7" s="139">
        <v>108</v>
      </c>
      <c r="H7" s="139">
        <v>532</v>
      </c>
      <c r="I7" s="139">
        <v>7.7</v>
      </c>
      <c r="J7" s="139">
        <v>279</v>
      </c>
      <c r="K7" s="140">
        <v>5.74</v>
      </c>
      <c r="L7" s="141">
        <v>5.8000000000000003E-2</v>
      </c>
      <c r="M7" s="139">
        <v>3</v>
      </c>
      <c r="N7" s="139" t="s">
        <v>219</v>
      </c>
      <c r="O7" s="142"/>
      <c r="P7" s="142"/>
    </row>
    <row r="8" spans="1:30">
      <c r="A8" s="137">
        <v>42412</v>
      </c>
      <c r="B8" s="138" t="s">
        <v>424</v>
      </c>
      <c r="C8" s="138">
        <v>308</v>
      </c>
      <c r="D8" s="138" t="s">
        <v>142</v>
      </c>
      <c r="E8" s="138" t="s">
        <v>328</v>
      </c>
      <c r="F8" s="138" t="s">
        <v>218</v>
      </c>
      <c r="G8" s="139">
        <v>112</v>
      </c>
      <c r="H8" s="139">
        <v>508</v>
      </c>
      <c r="I8" s="139">
        <v>8</v>
      </c>
      <c r="J8" s="139">
        <v>247.5</v>
      </c>
      <c r="K8" s="140">
        <v>4.26</v>
      </c>
      <c r="L8" s="141">
        <v>0.51200000000000001</v>
      </c>
      <c r="M8" s="139">
        <v>2.1</v>
      </c>
      <c r="N8" s="139" t="s">
        <v>219</v>
      </c>
      <c r="O8" s="142"/>
      <c r="P8" s="142"/>
    </row>
    <row r="9" spans="1:30">
      <c r="A9" s="137">
        <v>42510</v>
      </c>
      <c r="B9" s="138" t="s">
        <v>435</v>
      </c>
      <c r="C9" s="138">
        <v>308</v>
      </c>
      <c r="D9" s="138" t="s">
        <v>142</v>
      </c>
      <c r="E9" s="138" t="s">
        <v>328</v>
      </c>
      <c r="F9" s="138" t="s">
        <v>218</v>
      </c>
      <c r="G9" s="139">
        <v>72</v>
      </c>
      <c r="H9" s="139">
        <v>170.8</v>
      </c>
      <c r="I9" s="139">
        <v>7.9</v>
      </c>
      <c r="J9" s="139">
        <v>102.2</v>
      </c>
      <c r="K9" s="140">
        <v>0.28999999999999998</v>
      </c>
      <c r="L9" s="141">
        <v>1.6E-2</v>
      </c>
      <c r="M9" s="139">
        <v>1.1000000000000001</v>
      </c>
      <c r="N9" s="139" t="s">
        <v>219</v>
      </c>
      <c r="O9" s="142"/>
      <c r="P9" s="142"/>
    </row>
    <row r="10" spans="1:30">
      <c r="A10" s="137">
        <v>42596.604166666664</v>
      </c>
      <c r="B10" s="138" t="s">
        <v>453</v>
      </c>
      <c r="C10" s="138">
        <v>308</v>
      </c>
      <c r="D10" s="138" t="s">
        <v>142</v>
      </c>
      <c r="E10" s="138" t="s">
        <v>454</v>
      </c>
      <c r="F10" s="138" t="s">
        <v>218</v>
      </c>
      <c r="G10" s="139">
        <v>104</v>
      </c>
      <c r="H10" s="139">
        <v>254</v>
      </c>
      <c r="I10" s="139">
        <v>7.5</v>
      </c>
      <c r="J10" s="139">
        <v>122.5</v>
      </c>
      <c r="K10" s="140">
        <v>0.43</v>
      </c>
      <c r="L10" s="141">
        <v>1.6E-2</v>
      </c>
      <c r="M10" s="139">
        <v>3.7</v>
      </c>
      <c r="N10" s="139" t="s">
        <v>219</v>
      </c>
      <c r="O10" s="142"/>
      <c r="P10" s="142"/>
    </row>
    <row r="11" spans="1:30">
      <c r="A11" s="137">
        <v>42690.604166666664</v>
      </c>
      <c r="B11" s="138" t="s">
        <v>486</v>
      </c>
      <c r="C11" s="138">
        <v>308</v>
      </c>
      <c r="D11" s="138" t="s">
        <v>142</v>
      </c>
      <c r="E11" s="138" t="s">
        <v>328</v>
      </c>
      <c r="F11" s="138" t="s">
        <v>218</v>
      </c>
      <c r="G11" s="139">
        <v>98</v>
      </c>
      <c r="H11" s="139">
        <v>842</v>
      </c>
      <c r="I11" s="139">
        <v>7.8</v>
      </c>
      <c r="J11" s="139">
        <v>428.9</v>
      </c>
      <c r="K11" s="140">
        <v>6.35</v>
      </c>
      <c r="L11" s="141">
        <v>0.123</v>
      </c>
      <c r="M11" s="139">
        <v>0.7</v>
      </c>
      <c r="N11" s="139" t="s">
        <v>219</v>
      </c>
      <c r="O11" s="142"/>
      <c r="P11" s="142"/>
    </row>
    <row r="12" spans="1:30">
      <c r="A12" s="137">
        <v>42785</v>
      </c>
      <c r="B12" s="138" t="s">
        <v>503</v>
      </c>
      <c r="C12" s="138">
        <v>308</v>
      </c>
      <c r="D12" s="138" t="s">
        <v>142</v>
      </c>
      <c r="E12" s="138" t="s">
        <v>328</v>
      </c>
      <c r="F12" s="138" t="s">
        <v>218</v>
      </c>
      <c r="G12" s="139">
        <v>98</v>
      </c>
      <c r="H12" s="139">
        <v>436</v>
      </c>
      <c r="I12" s="139">
        <v>8.5</v>
      </c>
      <c r="J12" s="139">
        <v>233.3</v>
      </c>
      <c r="K12" s="140">
        <v>2.21</v>
      </c>
      <c r="L12" s="141">
        <v>0.11600000000000001</v>
      </c>
      <c r="M12" s="139">
        <v>1.9</v>
      </c>
      <c r="N12" s="139" t="s">
        <v>219</v>
      </c>
      <c r="O12" s="142"/>
      <c r="P12" s="142"/>
    </row>
    <row r="13" spans="1:30">
      <c r="A13" s="137">
        <v>42872.354166666664</v>
      </c>
      <c r="B13" s="138" t="s">
        <v>525</v>
      </c>
      <c r="C13" s="138">
        <v>308</v>
      </c>
      <c r="D13" s="138" t="s">
        <v>142</v>
      </c>
      <c r="E13" s="138" t="s">
        <v>328</v>
      </c>
      <c r="F13" s="138" t="s">
        <v>218</v>
      </c>
      <c r="G13" s="139">
        <v>96</v>
      </c>
      <c r="H13" s="139">
        <v>347</v>
      </c>
      <c r="I13" s="139">
        <v>7.8</v>
      </c>
      <c r="J13" s="139">
        <v>184.4</v>
      </c>
      <c r="K13" s="140">
        <v>1.43</v>
      </c>
      <c r="L13" s="141">
        <v>4.8000000000000001E-2</v>
      </c>
      <c r="M13" s="139">
        <v>1.3</v>
      </c>
      <c r="N13" s="139" t="s">
        <v>219</v>
      </c>
      <c r="O13" s="142"/>
      <c r="P13" s="142"/>
    </row>
    <row r="14" spans="1:30">
      <c r="A14" s="137">
        <v>43050.722222222219</v>
      </c>
      <c r="B14" s="138" t="s">
        <v>566</v>
      </c>
      <c r="C14" s="138">
        <v>308</v>
      </c>
      <c r="D14" s="138" t="s">
        <v>142</v>
      </c>
      <c r="E14" s="138" t="s">
        <v>567</v>
      </c>
      <c r="F14" s="138" t="s">
        <v>218</v>
      </c>
      <c r="G14" s="139">
        <v>122</v>
      </c>
      <c r="H14" s="139">
        <v>774</v>
      </c>
      <c r="I14" s="139">
        <v>8</v>
      </c>
      <c r="J14" s="139">
        <v>500</v>
      </c>
      <c r="K14" s="140">
        <v>7.32</v>
      </c>
      <c r="L14" s="141">
        <v>0.13</v>
      </c>
      <c r="M14" s="139">
        <v>1.3</v>
      </c>
      <c r="N14" s="139" t="s">
        <v>219</v>
      </c>
      <c r="O14" s="142"/>
      <c r="P14" s="142"/>
    </row>
    <row r="15" spans="1:30">
      <c r="A15" s="137">
        <v>43145</v>
      </c>
      <c r="B15" s="138" t="s">
        <v>603</v>
      </c>
      <c r="C15" s="138">
        <v>308</v>
      </c>
      <c r="D15" s="138" t="s">
        <v>142</v>
      </c>
      <c r="E15" s="138" t="s">
        <v>604</v>
      </c>
      <c r="F15" s="138" t="s">
        <v>218</v>
      </c>
      <c r="G15" s="139">
        <v>116</v>
      </c>
      <c r="H15" s="139">
        <v>635</v>
      </c>
      <c r="I15" s="139">
        <v>8.1999999999999993</v>
      </c>
      <c r="J15" s="139">
        <v>317.8</v>
      </c>
      <c r="K15" s="140">
        <v>4.7699999999999996</v>
      </c>
      <c r="L15" s="141">
        <v>0.107</v>
      </c>
      <c r="M15" s="139">
        <v>2.4</v>
      </c>
      <c r="N15" s="139" t="s">
        <v>219</v>
      </c>
      <c r="O15" s="142"/>
      <c r="P15" s="142"/>
    </row>
    <row r="16" spans="1:30">
      <c r="A16" s="137">
        <v>43235</v>
      </c>
      <c r="B16" s="138" t="s">
        <v>626</v>
      </c>
      <c r="C16" s="138">
        <v>308</v>
      </c>
      <c r="D16" s="138" t="s">
        <v>142</v>
      </c>
      <c r="E16" s="138" t="s">
        <v>627</v>
      </c>
      <c r="F16" s="138" t="s">
        <v>218</v>
      </c>
      <c r="G16" s="139">
        <v>100</v>
      </c>
      <c r="H16" s="139">
        <v>376</v>
      </c>
      <c r="I16" s="139">
        <v>8.3000000000000007</v>
      </c>
      <c r="J16" s="139">
        <v>207.3</v>
      </c>
      <c r="K16" s="140">
        <v>2.74</v>
      </c>
      <c r="L16" s="141">
        <v>5.6000000000000001E-2</v>
      </c>
      <c r="M16" s="139">
        <v>2.6</v>
      </c>
      <c r="N16" s="139" t="s">
        <v>219</v>
      </c>
      <c r="O16" s="142"/>
      <c r="P16" s="142"/>
    </row>
    <row r="17" spans="1:32">
      <c r="A17" s="137">
        <v>43334</v>
      </c>
      <c r="B17" s="138" t="s">
        <v>663</v>
      </c>
      <c r="C17" s="138">
        <v>308</v>
      </c>
      <c r="D17" s="138" t="s">
        <v>142</v>
      </c>
      <c r="E17" s="138" t="s">
        <v>664</v>
      </c>
      <c r="F17" s="138" t="s">
        <v>218</v>
      </c>
      <c r="G17" s="139">
        <v>114</v>
      </c>
      <c r="H17" s="139">
        <v>597</v>
      </c>
      <c r="I17" s="139">
        <v>7.8</v>
      </c>
      <c r="J17" s="139">
        <v>312.7</v>
      </c>
      <c r="K17" s="140">
        <v>4.67</v>
      </c>
      <c r="L17" s="141">
        <v>0.316</v>
      </c>
      <c r="M17" s="139">
        <v>3.5</v>
      </c>
      <c r="N17" s="139" t="s">
        <v>219</v>
      </c>
      <c r="O17" s="142"/>
      <c r="P17" s="142"/>
    </row>
    <row r="18" spans="1:32">
      <c r="A18" s="137">
        <v>43418</v>
      </c>
      <c r="B18" s="138" t="s">
        <v>684</v>
      </c>
      <c r="C18" s="138">
        <v>308</v>
      </c>
      <c r="D18" s="138" t="s">
        <v>142</v>
      </c>
      <c r="E18" s="138" t="s">
        <v>328</v>
      </c>
      <c r="F18" s="138" t="s">
        <v>218</v>
      </c>
      <c r="G18" s="139">
        <v>94</v>
      </c>
      <c r="H18" s="139">
        <v>526</v>
      </c>
      <c r="I18" s="139">
        <v>7.6</v>
      </c>
      <c r="J18" s="139">
        <v>282.2</v>
      </c>
      <c r="K18" s="140">
        <v>7.4</v>
      </c>
      <c r="L18" s="141">
        <v>0.12</v>
      </c>
      <c r="M18" s="139">
        <v>0.1</v>
      </c>
      <c r="N18" s="139" t="s">
        <v>219</v>
      </c>
      <c r="O18" s="142"/>
      <c r="P18" s="142"/>
    </row>
    <row r="19" spans="1:32">
      <c r="A19" s="137">
        <v>43500</v>
      </c>
      <c r="B19" s="138" t="s">
        <v>700</v>
      </c>
      <c r="C19" s="138">
        <v>308</v>
      </c>
      <c r="D19" s="138" t="s">
        <v>142</v>
      </c>
      <c r="E19" s="138" t="s">
        <v>328</v>
      </c>
      <c r="F19" s="138" t="s">
        <v>218</v>
      </c>
      <c r="G19" s="139">
        <v>80</v>
      </c>
      <c r="H19" s="139">
        <v>357</v>
      </c>
      <c r="I19" s="139">
        <v>7.8</v>
      </c>
      <c r="J19" s="139">
        <v>183.8</v>
      </c>
      <c r="K19" s="140">
        <v>3.64</v>
      </c>
      <c r="L19" s="141">
        <v>0.11600000000000001</v>
      </c>
      <c r="M19" s="139">
        <v>1.6</v>
      </c>
      <c r="N19" s="139" t="s">
        <v>219</v>
      </c>
      <c r="O19" s="142"/>
      <c r="P19" s="142"/>
    </row>
    <row r="20" spans="1:32">
      <c r="A20" s="137">
        <v>43600</v>
      </c>
      <c r="B20" s="138" t="s">
        <v>727</v>
      </c>
      <c r="C20" s="138">
        <v>308</v>
      </c>
      <c r="D20" s="138" t="s">
        <v>142</v>
      </c>
      <c r="E20" s="138" t="s">
        <v>328</v>
      </c>
      <c r="F20" s="138" t="s">
        <v>218</v>
      </c>
      <c r="G20" s="139">
        <v>76</v>
      </c>
      <c r="H20" s="139">
        <v>263</v>
      </c>
      <c r="I20" s="139">
        <v>7.7</v>
      </c>
      <c r="J20" s="139">
        <v>147.6</v>
      </c>
      <c r="K20" s="140">
        <v>1.98</v>
      </c>
      <c r="L20" s="141">
        <v>0.03</v>
      </c>
      <c r="M20" s="139">
        <v>2.1</v>
      </c>
      <c r="N20" s="139" t="s">
        <v>219</v>
      </c>
      <c r="O20" s="142"/>
      <c r="P20" s="142"/>
      <c r="W20" s="144">
        <v>3</v>
      </c>
      <c r="X20" s="144">
        <v>0</v>
      </c>
      <c r="Y20" s="144">
        <v>1</v>
      </c>
      <c r="Z20" s="144">
        <v>9</v>
      </c>
      <c r="AA20" s="144">
        <v>0</v>
      </c>
      <c r="AB20" s="144">
        <v>1</v>
      </c>
      <c r="AC20" s="144">
        <v>10</v>
      </c>
      <c r="AD20" s="48" t="s">
        <v>182</v>
      </c>
    </row>
    <row r="21" spans="1:32">
      <c r="A21" s="137">
        <v>43684</v>
      </c>
      <c r="B21" s="138" t="s">
        <v>745</v>
      </c>
      <c r="C21" s="138">
        <v>308</v>
      </c>
      <c r="D21" s="138" t="s">
        <v>142</v>
      </c>
      <c r="E21" s="138" t="s">
        <v>746</v>
      </c>
      <c r="F21" s="138" t="s">
        <v>218</v>
      </c>
      <c r="G21" s="139">
        <v>132</v>
      </c>
      <c r="H21" s="139">
        <v>727</v>
      </c>
      <c r="I21" s="139">
        <v>7.3</v>
      </c>
      <c r="J21" s="139">
        <v>374.7</v>
      </c>
      <c r="K21" s="140">
        <v>1.92</v>
      </c>
      <c r="L21" s="141">
        <v>0.24099999999999999</v>
      </c>
      <c r="M21" s="139">
        <v>2.2999999999999998</v>
      </c>
      <c r="N21" s="139" t="s">
        <v>219</v>
      </c>
      <c r="O21" s="142"/>
      <c r="P21" s="142"/>
      <c r="W21" s="144">
        <v>2</v>
      </c>
      <c r="X21" s="144">
        <v>1</v>
      </c>
      <c r="Y21" s="144">
        <v>1</v>
      </c>
      <c r="Z21" s="144">
        <v>6</v>
      </c>
      <c r="AA21" s="144">
        <v>2</v>
      </c>
      <c r="AB21" s="144">
        <v>1</v>
      </c>
      <c r="AC21" s="144">
        <v>9</v>
      </c>
      <c r="AD21" s="48" t="s">
        <v>182</v>
      </c>
    </row>
    <row r="22" spans="1:32">
      <c r="A22" s="137">
        <v>43779</v>
      </c>
      <c r="B22" s="138" t="s">
        <v>785</v>
      </c>
      <c r="C22" s="138">
        <v>308</v>
      </c>
      <c r="D22" s="138" t="s">
        <v>142</v>
      </c>
      <c r="E22" s="138" t="s">
        <v>328</v>
      </c>
      <c r="F22" s="138" t="s">
        <v>218</v>
      </c>
      <c r="G22" s="139">
        <v>104</v>
      </c>
      <c r="H22" s="139">
        <v>232.8</v>
      </c>
      <c r="I22" s="139">
        <v>7.6</v>
      </c>
      <c r="J22" s="139">
        <v>134</v>
      </c>
      <c r="K22" s="140">
        <v>1.94</v>
      </c>
      <c r="L22" s="141">
        <v>2.7E-2</v>
      </c>
      <c r="M22" s="139">
        <v>2.8</v>
      </c>
      <c r="N22" s="139" t="s">
        <v>219</v>
      </c>
      <c r="O22" s="142"/>
      <c r="P22" s="142"/>
    </row>
    <row r="23" spans="1:32">
      <c r="A23" s="137">
        <v>43871</v>
      </c>
      <c r="B23" s="138" t="s">
        <v>812</v>
      </c>
      <c r="C23" s="138">
        <v>308</v>
      </c>
      <c r="D23" s="138" t="s">
        <v>142</v>
      </c>
      <c r="E23" s="138" t="s">
        <v>328</v>
      </c>
      <c r="F23" s="138" t="s">
        <v>218</v>
      </c>
      <c r="G23" s="139">
        <v>66</v>
      </c>
      <c r="H23" s="139">
        <v>208.5</v>
      </c>
      <c r="I23" s="139">
        <v>6.8</v>
      </c>
      <c r="J23" s="139">
        <v>116.9</v>
      </c>
      <c r="K23" s="140">
        <v>1.48</v>
      </c>
      <c r="L23" s="141">
        <v>3.9E-2</v>
      </c>
      <c r="M23" s="139">
        <v>2.2000000000000002</v>
      </c>
      <c r="N23" s="139" t="s">
        <v>219</v>
      </c>
      <c r="O23" s="145"/>
      <c r="P23" s="145"/>
    </row>
    <row r="24" spans="1:32">
      <c r="A24" s="137">
        <v>44154</v>
      </c>
      <c r="B24" s="138" t="s">
        <v>837</v>
      </c>
      <c r="C24" s="138">
        <v>308</v>
      </c>
      <c r="D24" s="138" t="s">
        <v>142</v>
      </c>
      <c r="E24" s="138" t="s">
        <v>838</v>
      </c>
      <c r="F24" s="138" t="s">
        <v>218</v>
      </c>
      <c r="G24" s="139">
        <v>92</v>
      </c>
      <c r="H24" s="139">
        <v>471</v>
      </c>
      <c r="I24" s="139">
        <v>7.4</v>
      </c>
      <c r="J24" s="139">
        <v>248.4</v>
      </c>
      <c r="K24" s="140">
        <v>7.98</v>
      </c>
      <c r="L24" s="141">
        <v>0.66900000000000004</v>
      </c>
      <c r="M24" s="139">
        <v>1.1000000000000001</v>
      </c>
      <c r="N24" s="139">
        <v>0.5</v>
      </c>
      <c r="O24" s="145"/>
      <c r="P24" s="145"/>
    </row>
    <row r="25" spans="1:32">
      <c r="A25" s="137">
        <v>44248</v>
      </c>
      <c r="B25" s="138" t="s">
        <v>848</v>
      </c>
      <c r="C25" s="138">
        <v>308</v>
      </c>
      <c r="D25" s="138" t="s">
        <v>142</v>
      </c>
      <c r="E25" s="138" t="s">
        <v>849</v>
      </c>
      <c r="F25" s="138" t="s">
        <v>218</v>
      </c>
      <c r="G25" s="138">
        <v>60</v>
      </c>
      <c r="H25" s="138">
        <v>248.2</v>
      </c>
      <c r="I25" s="138">
        <v>7.5</v>
      </c>
      <c r="J25" s="138">
        <v>130</v>
      </c>
      <c r="K25" s="138">
        <v>1.77</v>
      </c>
      <c r="L25" s="138">
        <v>0.184</v>
      </c>
      <c r="M25" s="138">
        <v>2.5</v>
      </c>
      <c r="N25" s="138">
        <v>6.8</v>
      </c>
      <c r="O25" s="145"/>
      <c r="P25" s="145"/>
      <c r="V25" s="67"/>
    </row>
    <row r="26" spans="1:32">
      <c r="A26" s="137">
        <v>44329</v>
      </c>
      <c r="B26" s="138" t="s">
        <v>877</v>
      </c>
      <c r="C26" s="138">
        <v>308</v>
      </c>
      <c r="D26" s="138" t="s">
        <v>142</v>
      </c>
      <c r="E26" s="138" t="s">
        <v>878</v>
      </c>
      <c r="F26" s="138" t="s">
        <v>218</v>
      </c>
      <c r="G26" s="138">
        <v>80</v>
      </c>
      <c r="H26" s="138">
        <v>238.9</v>
      </c>
      <c r="I26" s="138">
        <v>7.7</v>
      </c>
      <c r="J26" s="138">
        <v>134.19999999999999</v>
      </c>
      <c r="K26" s="138">
        <v>1.19</v>
      </c>
      <c r="L26" s="138">
        <v>0.26900000000000002</v>
      </c>
      <c r="M26" s="138">
        <v>1.9</v>
      </c>
      <c r="N26" s="138">
        <v>2.2999999999999998</v>
      </c>
      <c r="O26" s="145"/>
      <c r="P26" s="145"/>
      <c r="V26" s="67"/>
    </row>
    <row r="27" spans="1:32" s="31" customFormat="1">
      <c r="A27" s="137">
        <v>44419</v>
      </c>
      <c r="B27" s="138" t="s">
        <v>896</v>
      </c>
      <c r="C27" s="138">
        <v>308</v>
      </c>
      <c r="D27" s="138" t="str">
        <f>VLOOKUP(C27,site.locations!$A$2:$I$27,2)</f>
        <v>Holman Creek Downstream of Huntsville</v>
      </c>
      <c r="E27" s="138" t="s">
        <v>604</v>
      </c>
      <c r="F27" s="138" t="s">
        <v>218</v>
      </c>
      <c r="G27" s="138">
        <v>122</v>
      </c>
      <c r="H27" s="138">
        <v>668</v>
      </c>
      <c r="I27" s="138">
        <v>7.6</v>
      </c>
      <c r="J27" s="138">
        <v>347.6</v>
      </c>
      <c r="K27" s="138">
        <v>5.05</v>
      </c>
      <c r="L27" s="138"/>
      <c r="M27" s="138">
        <v>4.0999999999999996</v>
      </c>
      <c r="N27" s="138">
        <v>1.1000000000000001</v>
      </c>
      <c r="O27" s="48"/>
      <c r="P27" s="48"/>
      <c r="Q27" s="50">
        <v>0.45277777777777778</v>
      </c>
      <c r="R27" s="48">
        <v>82</v>
      </c>
      <c r="S27" s="48">
        <v>80</v>
      </c>
      <c r="T27" s="67">
        <f t="shared" ref="T27:U27" si="0">CONVERT(R27,"F","C")</f>
        <v>27.777777777777779</v>
      </c>
      <c r="U27" s="67">
        <f t="shared" si="0"/>
        <v>26.666666666666664</v>
      </c>
      <c r="V27" s="48"/>
      <c r="W27" s="48">
        <v>2</v>
      </c>
      <c r="X27" s="48">
        <v>1</v>
      </c>
      <c r="Y27" s="48">
        <v>1</v>
      </c>
      <c r="Z27" s="48">
        <v>6</v>
      </c>
      <c r="AA27" s="48">
        <v>2</v>
      </c>
      <c r="AB27" s="48">
        <v>1</v>
      </c>
      <c r="AC27" s="48">
        <v>9</v>
      </c>
      <c r="AD27" s="48" t="s">
        <v>182</v>
      </c>
      <c r="AE27" s="40"/>
      <c r="AF27" s="40"/>
    </row>
    <row r="28" spans="1:32">
      <c r="A28" s="137">
        <v>44510</v>
      </c>
      <c r="B28" s="138" t="s">
        <v>912</v>
      </c>
      <c r="C28" s="138">
        <v>308</v>
      </c>
      <c r="D28" s="138" t="s">
        <v>142</v>
      </c>
      <c r="E28" s="138" t="s">
        <v>913</v>
      </c>
      <c r="F28" s="138" t="s">
        <v>218</v>
      </c>
      <c r="G28" s="138">
        <v>108</v>
      </c>
      <c r="H28" s="138">
        <v>451</v>
      </c>
      <c r="I28" s="138">
        <v>7.7</v>
      </c>
      <c r="J28" s="138">
        <v>238.9</v>
      </c>
      <c r="K28" s="138">
        <v>4.87</v>
      </c>
      <c r="L28" s="141">
        <v>0.56200000000000006</v>
      </c>
      <c r="M28" s="138">
        <v>1.1000000000000001</v>
      </c>
      <c r="N28" s="138">
        <v>0.8</v>
      </c>
      <c r="Q28" s="50">
        <v>0.4236111111111111</v>
      </c>
      <c r="R28" s="48">
        <v>58</v>
      </c>
      <c r="S28" s="48">
        <v>60</v>
      </c>
      <c r="T28" s="67">
        <f>CONVERT(R28,"F","C")</f>
        <v>14.444444444444445</v>
      </c>
      <c r="U28" s="67">
        <f>CONVERT(S28,"F","C")</f>
        <v>15.555555555555555</v>
      </c>
      <c r="AF28" s="40"/>
    </row>
    <row r="29" spans="1:32" s="31" customFormat="1">
      <c r="A29" s="61">
        <v>44602</v>
      </c>
      <c r="B29" s="41" t="s">
        <v>936</v>
      </c>
      <c r="C29" s="48">
        <v>308</v>
      </c>
      <c r="D29" s="48" t="s">
        <v>142</v>
      </c>
      <c r="E29" s="41" t="s">
        <v>937</v>
      </c>
      <c r="F29" s="41" t="s">
        <v>218</v>
      </c>
      <c r="G29" s="41">
        <v>64</v>
      </c>
      <c r="H29" s="42">
        <v>234.2</v>
      </c>
      <c r="I29" s="42">
        <v>7.4</v>
      </c>
      <c r="J29" s="42">
        <v>133</v>
      </c>
      <c r="K29" s="43">
        <v>1.64</v>
      </c>
      <c r="L29" s="44">
        <v>0.17899999999999999</v>
      </c>
      <c r="M29" s="42">
        <v>3.1</v>
      </c>
      <c r="N29" s="42">
        <v>6.7</v>
      </c>
      <c r="O29" s="47">
        <v>13.98</v>
      </c>
      <c r="P29" s="47">
        <v>110</v>
      </c>
      <c r="Q29" s="50">
        <v>0.38541666666666669</v>
      </c>
      <c r="R29" s="48">
        <f>CONVERT(T29,"C","F")</f>
        <v>44.6</v>
      </c>
      <c r="S29" s="48">
        <f>CONVERT(U29,"C","F")</f>
        <v>45.5</v>
      </c>
      <c r="T29" s="48">
        <v>7</v>
      </c>
      <c r="U29" s="48">
        <v>7.5</v>
      </c>
      <c r="V29" s="48">
        <v>5.2</v>
      </c>
      <c r="W29" s="48"/>
      <c r="X29" s="48"/>
      <c r="Y29" s="48"/>
      <c r="Z29" s="48"/>
      <c r="AA29" s="48"/>
      <c r="AB29" s="48"/>
      <c r="AC29" s="48"/>
      <c r="AD29" s="48"/>
      <c r="AE29" s="40"/>
      <c r="AF29" s="40"/>
    </row>
    <row r="30" spans="1:32" s="31" customFormat="1">
      <c r="A30" s="61">
        <v>44711</v>
      </c>
      <c r="B30" s="41" t="s">
        <v>970</v>
      </c>
      <c r="C30" s="48">
        <v>308</v>
      </c>
      <c r="D30" s="48" t="s">
        <v>142</v>
      </c>
      <c r="E30" s="41" t="s">
        <v>971</v>
      </c>
      <c r="F30" s="41" t="s">
        <v>218</v>
      </c>
      <c r="G30" s="42">
        <v>90</v>
      </c>
      <c r="H30" s="42">
        <v>251.1</v>
      </c>
      <c r="I30" s="41">
        <v>8.08</v>
      </c>
      <c r="J30" s="42">
        <v>126</v>
      </c>
      <c r="K30" s="41">
        <v>0.87</v>
      </c>
      <c r="L30" s="41">
        <v>0.108</v>
      </c>
      <c r="M30" s="42">
        <v>2.1</v>
      </c>
      <c r="N30" s="42">
        <v>1.08</v>
      </c>
      <c r="O30" s="47">
        <v>11.2</v>
      </c>
      <c r="P30" s="47">
        <v>127.3</v>
      </c>
      <c r="Q30" s="50">
        <v>0.6875</v>
      </c>
      <c r="R30" s="48">
        <v>76</v>
      </c>
      <c r="S30" s="48">
        <v>79</v>
      </c>
      <c r="T30" s="67">
        <f t="shared" ref="T30:U30" si="1">CONVERT(R30,"F","C")</f>
        <v>24.444444444444443</v>
      </c>
      <c r="U30" s="67">
        <f t="shared" si="1"/>
        <v>26.111111111111111</v>
      </c>
      <c r="V30" s="48">
        <v>24</v>
      </c>
      <c r="W30" s="48">
        <v>3</v>
      </c>
      <c r="X30" s="48">
        <v>1</v>
      </c>
      <c r="Y30" s="48">
        <v>2</v>
      </c>
      <c r="Z30" s="48">
        <f>W30*index!$B$2</f>
        <v>9</v>
      </c>
      <c r="AA30" s="48">
        <f>X30*index!$B$3</f>
        <v>2</v>
      </c>
      <c r="AB30" s="48">
        <f>Y30*index!$B$4</f>
        <v>2</v>
      </c>
      <c r="AC30" s="48">
        <f t="shared" ref="AC30" si="2">SUM(Z30:AB30)</f>
        <v>13</v>
      </c>
      <c r="AD30" s="48" t="str">
        <f>VLOOKUP(AC30,index!$A$6:$B$55,2,FALSE)</f>
        <v>Fair</v>
      </c>
      <c r="AE30" s="40"/>
      <c r="AF30" s="40"/>
    </row>
    <row r="31" spans="1:32" s="98" customFormat="1" ht="15.6">
      <c r="A31" s="216">
        <v>44784</v>
      </c>
      <c r="B31" s="193" t="s">
        <v>989</v>
      </c>
      <c r="C31" s="217">
        <v>308</v>
      </c>
      <c r="D31" s="217" t="s">
        <v>142</v>
      </c>
      <c r="E31" s="193" t="s">
        <v>328</v>
      </c>
      <c r="F31" s="193" t="s">
        <v>218</v>
      </c>
      <c r="G31" s="218">
        <v>90</v>
      </c>
      <c r="H31" s="188">
        <v>683</v>
      </c>
      <c r="I31" s="188">
        <v>7.2</v>
      </c>
      <c r="J31" s="188">
        <v>380.8</v>
      </c>
      <c r="K31" s="219">
        <v>8.5399999999999991</v>
      </c>
      <c r="L31" s="196"/>
      <c r="M31" s="197">
        <v>2.6</v>
      </c>
      <c r="N31" s="197">
        <v>1.5</v>
      </c>
      <c r="O31" s="208"/>
      <c r="P31" s="142"/>
      <c r="Q31" s="50"/>
      <c r="R31" s="48"/>
      <c r="S31" s="48"/>
      <c r="T31" s="48"/>
      <c r="U31" s="48"/>
      <c r="V31" s="48"/>
      <c r="W31" s="48"/>
      <c r="X31" s="48"/>
      <c r="Y31" s="48"/>
      <c r="Z31" s="48"/>
      <c r="AA31" s="48"/>
      <c r="AB31" s="48"/>
      <c r="AC31" s="48"/>
      <c r="AD31" s="48"/>
    </row>
    <row r="32" spans="1:32" s="98" customFormat="1" ht="15.6">
      <c r="A32" s="216">
        <v>44875.451388888898</v>
      </c>
      <c r="B32" s="193" t="s">
        <v>1012</v>
      </c>
      <c r="C32" s="217">
        <v>308</v>
      </c>
      <c r="D32" s="217" t="s">
        <v>142</v>
      </c>
      <c r="E32" s="193" t="s">
        <v>1013</v>
      </c>
      <c r="F32" s="193" t="s">
        <v>218</v>
      </c>
      <c r="G32" s="193">
        <v>96</v>
      </c>
      <c r="H32" s="193">
        <v>419</v>
      </c>
      <c r="I32" s="193">
        <v>7.7</v>
      </c>
      <c r="J32" s="193">
        <v>243</v>
      </c>
      <c r="K32" s="193">
        <v>5.05</v>
      </c>
      <c r="L32" s="209">
        <v>0.34200000000000003</v>
      </c>
      <c r="M32" s="209">
        <v>1.3</v>
      </c>
      <c r="N32" s="209">
        <v>1.1000000000000001</v>
      </c>
      <c r="O32" s="208"/>
      <c r="P32" s="142"/>
      <c r="Q32" s="50"/>
      <c r="R32" s="48"/>
      <c r="S32" s="48"/>
      <c r="T32" s="48"/>
      <c r="U32" s="48"/>
      <c r="V32" s="48"/>
      <c r="W32" s="48"/>
      <c r="X32" s="48"/>
      <c r="Y32" s="48"/>
      <c r="Z32" s="48"/>
      <c r="AA32" s="48"/>
      <c r="AB32" s="48"/>
      <c r="AC32" s="48"/>
      <c r="AD32" s="48"/>
    </row>
    <row r="33" spans="1:33" s="98" customFormat="1" ht="15.6">
      <c r="A33" s="216">
        <v>44978.584027777797</v>
      </c>
      <c r="B33" s="193" t="s">
        <v>1043</v>
      </c>
      <c r="C33" s="217">
        <v>308</v>
      </c>
      <c r="D33" s="217" t="str">
        <f>VLOOKUP(C33,site.locations!$A$3:$B$27,2,FALSE)</f>
        <v>Holman Creek Downstream of Huntsville</v>
      </c>
      <c r="E33" s="220" t="s">
        <v>1044</v>
      </c>
      <c r="F33" s="193" t="s">
        <v>218</v>
      </c>
      <c r="G33" s="188">
        <v>70</v>
      </c>
      <c r="H33" s="188">
        <v>252.2</v>
      </c>
      <c r="I33" s="188">
        <v>7.9</v>
      </c>
      <c r="J33" s="188">
        <v>159.5</v>
      </c>
      <c r="K33" s="219">
        <v>2.6</v>
      </c>
      <c r="L33" s="209">
        <v>0.13100000000000001</v>
      </c>
      <c r="M33" s="197">
        <v>0.7</v>
      </c>
      <c r="N33" s="197">
        <v>2.4</v>
      </c>
      <c r="O33" s="208"/>
      <c r="P33" s="142"/>
      <c r="Q33" s="50"/>
      <c r="R33" s="48"/>
      <c r="S33" s="48"/>
      <c r="T33" s="48"/>
      <c r="U33" s="48"/>
      <c r="V33" s="48"/>
      <c r="W33" s="48"/>
      <c r="X33" s="48"/>
      <c r="Y33" s="48"/>
      <c r="Z33" s="48"/>
      <c r="AA33" s="48"/>
      <c r="AB33" s="48"/>
      <c r="AC33" s="48"/>
      <c r="AD33" s="48"/>
    </row>
    <row r="34" spans="1:33" s="98" customFormat="1" ht="15.6">
      <c r="A34" s="221">
        <v>45074.618055555598</v>
      </c>
      <c r="B34" s="217" t="s">
        <v>1069</v>
      </c>
      <c r="C34" s="217">
        <v>308</v>
      </c>
      <c r="D34" s="217" t="str">
        <f>VLOOKUP(C34,site.locations!$A$3:$B$27,2,FALSE)</f>
        <v>Holman Creek Downstream of Huntsville</v>
      </c>
      <c r="E34" s="217" t="s">
        <v>1070</v>
      </c>
      <c r="F34" s="217" t="s">
        <v>218</v>
      </c>
      <c r="G34" s="195">
        <v>112</v>
      </c>
      <c r="H34" s="195">
        <v>356</v>
      </c>
      <c r="I34" s="195">
        <v>8.1999999999999993</v>
      </c>
      <c r="J34" s="195">
        <v>214.4</v>
      </c>
      <c r="K34" s="222">
        <v>2.2599999999999998</v>
      </c>
      <c r="L34" s="210">
        <v>0.39400000000000002</v>
      </c>
      <c r="M34" s="211">
        <v>6.2</v>
      </c>
      <c r="N34" s="211">
        <v>1.4</v>
      </c>
      <c r="O34" s="208"/>
      <c r="P34" s="142"/>
      <c r="Q34" s="50"/>
      <c r="R34" s="48"/>
      <c r="S34" s="48"/>
      <c r="T34" s="48"/>
      <c r="U34" s="48"/>
      <c r="V34" s="48"/>
      <c r="W34" s="48"/>
      <c r="X34" s="48"/>
      <c r="Y34" s="48"/>
      <c r="Z34" s="48"/>
      <c r="AA34" s="48"/>
      <c r="AB34" s="48"/>
      <c r="AC34" s="48"/>
      <c r="AD34" s="48"/>
    </row>
    <row r="35" spans="1:33" s="98" customFormat="1" ht="15.6">
      <c r="A35" s="221">
        <v>45155.489583333299</v>
      </c>
      <c r="B35" s="217" t="s">
        <v>1088</v>
      </c>
      <c r="C35" s="217">
        <v>308</v>
      </c>
      <c r="D35" s="217" t="str">
        <f>VLOOKUP(C35,site.locations!$A$3:$B$27,2,FALSE)</f>
        <v>Holman Creek Downstream of Huntsville</v>
      </c>
      <c r="E35" s="217" t="s">
        <v>1089</v>
      </c>
      <c r="F35" s="217" t="s">
        <v>218</v>
      </c>
      <c r="G35" s="195">
        <v>116</v>
      </c>
      <c r="H35" s="195">
        <v>447</v>
      </c>
      <c r="I35" s="195">
        <v>7.7</v>
      </c>
      <c r="J35" s="195">
        <v>252.9</v>
      </c>
      <c r="K35" s="222">
        <v>4.0670000000000002</v>
      </c>
      <c r="L35" s="210">
        <v>1.042</v>
      </c>
      <c r="M35" s="211">
        <v>2</v>
      </c>
      <c r="N35" s="211">
        <v>2.5</v>
      </c>
      <c r="O35" s="208"/>
      <c r="P35" s="142"/>
      <c r="Q35" s="50"/>
      <c r="R35" s="48"/>
      <c r="S35" s="48"/>
      <c r="T35" s="48"/>
      <c r="U35" s="48"/>
      <c r="V35" s="48"/>
      <c r="W35" s="48"/>
      <c r="X35" s="48"/>
      <c r="Y35" s="48"/>
      <c r="Z35" s="48"/>
      <c r="AA35" s="48"/>
      <c r="AB35" s="48"/>
      <c r="AC35" s="48"/>
      <c r="AD35" s="48"/>
    </row>
    <row r="36" spans="1:33" s="98" customFormat="1" ht="15.6">
      <c r="A36" s="223">
        <v>45237</v>
      </c>
      <c r="B36" s="209" t="s">
        <v>1099</v>
      </c>
      <c r="C36" s="224">
        <v>308</v>
      </c>
      <c r="D36" s="209" t="s">
        <v>142</v>
      </c>
      <c r="E36" s="209" t="s">
        <v>1100</v>
      </c>
      <c r="F36" s="209" t="s">
        <v>218</v>
      </c>
      <c r="G36" s="209">
        <v>108</v>
      </c>
      <c r="H36" s="197">
        <v>578</v>
      </c>
      <c r="I36" s="197">
        <v>7.5</v>
      </c>
      <c r="J36" s="197">
        <v>347.9</v>
      </c>
      <c r="K36" s="225">
        <v>9.1999999999999993</v>
      </c>
      <c r="L36" s="196">
        <v>0.67500000000000004</v>
      </c>
      <c r="M36" s="197">
        <v>1</v>
      </c>
      <c r="N36" s="197">
        <v>1</v>
      </c>
      <c r="O36" s="208"/>
      <c r="P36" s="142"/>
      <c r="Q36" s="50"/>
      <c r="R36" s="48"/>
      <c r="S36" s="48"/>
      <c r="T36" s="48"/>
      <c r="U36" s="48"/>
      <c r="V36" s="48"/>
      <c r="W36" s="48"/>
      <c r="X36" s="48"/>
      <c r="Y36" s="48"/>
      <c r="Z36" s="48"/>
      <c r="AA36" s="48"/>
      <c r="AB36" s="48"/>
      <c r="AC36" s="48"/>
      <c r="AD36" s="48"/>
    </row>
    <row r="37" spans="1:33" s="1" customFormat="1">
      <c r="A37" s="226">
        <v>45330.479166666701</v>
      </c>
      <c r="B37" s="41" t="s">
        <v>1127</v>
      </c>
      <c r="C37" s="41">
        <v>308</v>
      </c>
      <c r="D37" s="41" t="s">
        <v>142</v>
      </c>
      <c r="E37" s="41" t="s">
        <v>1100</v>
      </c>
      <c r="F37" s="41" t="s">
        <v>218</v>
      </c>
      <c r="G37" s="42">
        <v>88</v>
      </c>
      <c r="H37" s="42">
        <v>296</v>
      </c>
      <c r="I37" s="42">
        <v>8.1999999999999993</v>
      </c>
      <c r="J37" s="42">
        <v>178.8</v>
      </c>
      <c r="K37" s="43">
        <v>2.5659999999999998</v>
      </c>
      <c r="L37" s="44">
        <v>0.27</v>
      </c>
      <c r="M37" s="42">
        <v>0.2</v>
      </c>
      <c r="N37" s="42">
        <v>1.8</v>
      </c>
      <c r="O37" s="212">
        <v>13.1</v>
      </c>
      <c r="P37" s="67">
        <v>118</v>
      </c>
      <c r="Q37" s="50">
        <v>0.47916666666666669</v>
      </c>
      <c r="R37" s="48">
        <v>53</v>
      </c>
      <c r="S37" s="48">
        <v>60</v>
      </c>
      <c r="T37" s="48"/>
      <c r="U37" s="48"/>
      <c r="V37" s="48">
        <v>17.399999999999999</v>
      </c>
      <c r="W37" s="48"/>
      <c r="X37" s="48"/>
      <c r="Y37" s="48"/>
      <c r="Z37" s="48"/>
      <c r="AA37" s="48"/>
      <c r="AB37" s="48"/>
      <c r="AC37" s="48"/>
      <c r="AD37" s="48"/>
    </row>
    <row r="38" spans="1:33" s="1" customFormat="1">
      <c r="A38" s="61">
        <v>45427</v>
      </c>
      <c r="B38" s="41" t="s">
        <v>1151</v>
      </c>
      <c r="C38" s="41">
        <v>308</v>
      </c>
      <c r="D38" s="41" t="s">
        <v>142</v>
      </c>
      <c r="E38" s="41" t="s">
        <v>1100</v>
      </c>
      <c r="F38" s="41" t="s">
        <v>218</v>
      </c>
      <c r="G38" s="41">
        <v>96</v>
      </c>
      <c r="H38" s="41">
        <v>348</v>
      </c>
      <c r="I38" s="41">
        <v>8.6</v>
      </c>
      <c r="J38" s="41">
        <v>168.1</v>
      </c>
      <c r="K38" s="41">
        <v>1.47</v>
      </c>
      <c r="L38" s="41">
        <v>8.3000000000000004E-2</v>
      </c>
      <c r="M38" s="41">
        <v>1.4</v>
      </c>
      <c r="N38" s="41">
        <v>1.6</v>
      </c>
      <c r="O38" s="48">
        <v>11.65</v>
      </c>
      <c r="P38" s="48">
        <v>128</v>
      </c>
      <c r="Q38" s="50">
        <v>0.51041666666666663</v>
      </c>
      <c r="R38" s="48">
        <v>69</v>
      </c>
      <c r="S38" s="48">
        <v>73</v>
      </c>
      <c r="T38" s="48"/>
      <c r="U38" s="48" t="s">
        <v>836</v>
      </c>
      <c r="V38" s="48">
        <v>20.100000000000001</v>
      </c>
      <c r="W38" s="48">
        <v>4</v>
      </c>
      <c r="X38" s="48">
        <v>1</v>
      </c>
      <c r="Y38" s="48">
        <v>1</v>
      </c>
      <c r="Z38" s="48">
        <v>15</v>
      </c>
      <c r="AA38" s="48">
        <v>12</v>
      </c>
      <c r="AB38" s="48">
        <v>2</v>
      </c>
      <c r="AC38" s="48">
        <v>1</v>
      </c>
      <c r="AD38" s="48" t="s">
        <v>183</v>
      </c>
    </row>
    <row r="39" spans="1:33" s="1" customFormat="1">
      <c r="A39" s="61">
        <v>45515</v>
      </c>
      <c r="B39" s="41" t="s">
        <v>1179</v>
      </c>
      <c r="C39" s="41">
        <v>308</v>
      </c>
      <c r="D39" s="41" t="s">
        <v>142</v>
      </c>
      <c r="E39" s="41" t="s">
        <v>1180</v>
      </c>
      <c r="F39" s="41" t="s">
        <v>218</v>
      </c>
      <c r="G39" s="41">
        <v>160</v>
      </c>
      <c r="H39" s="41">
        <v>751</v>
      </c>
      <c r="I39" s="41">
        <v>7.8</v>
      </c>
      <c r="J39" s="41">
        <v>402.8</v>
      </c>
      <c r="K39" s="41">
        <v>5.431</v>
      </c>
      <c r="L39" s="41">
        <v>0.67300000000000004</v>
      </c>
      <c r="M39" s="41">
        <v>4.8</v>
      </c>
      <c r="N39" s="41">
        <v>3.6</v>
      </c>
      <c r="O39" s="74">
        <v>7.67</v>
      </c>
      <c r="P39" s="67">
        <v>91</v>
      </c>
      <c r="Q39" s="213">
        <v>0.61458333333333337</v>
      </c>
      <c r="R39" s="67">
        <v>74</v>
      </c>
      <c r="S39" s="67">
        <v>68</v>
      </c>
      <c r="T39" s="67"/>
      <c r="U39" s="67"/>
      <c r="V39" s="67">
        <v>23.6</v>
      </c>
      <c r="W39" s="48">
        <v>4</v>
      </c>
      <c r="X39" s="67">
        <v>2</v>
      </c>
      <c r="Y39" s="67">
        <v>1</v>
      </c>
      <c r="Z39" s="67">
        <v>12</v>
      </c>
      <c r="AA39" s="67">
        <v>4</v>
      </c>
      <c r="AB39" s="67">
        <v>1</v>
      </c>
      <c r="AC39" s="67">
        <v>17</v>
      </c>
      <c r="AD39" s="48" t="s">
        <v>184</v>
      </c>
    </row>
    <row r="40" spans="1:33" s="1" customFormat="1" ht="15.6">
      <c r="A40" s="227">
        <v>45607.694444444445</v>
      </c>
      <c r="B40" s="192" t="s">
        <v>1216</v>
      </c>
      <c r="C40" s="192">
        <v>308</v>
      </c>
      <c r="D40" s="192" t="s">
        <v>1217</v>
      </c>
      <c r="E40" s="192" t="s">
        <v>1217</v>
      </c>
      <c r="F40" s="192" t="s">
        <v>218</v>
      </c>
      <c r="G40" s="199">
        <v>76</v>
      </c>
      <c r="H40" s="199">
        <v>327</v>
      </c>
      <c r="I40" s="199">
        <v>7.3</v>
      </c>
      <c r="J40" s="199">
        <v>153.5</v>
      </c>
      <c r="K40" s="198">
        <v>2.9180000000000001</v>
      </c>
      <c r="L40" s="214">
        <v>5.3999999999999999E-2</v>
      </c>
      <c r="M40" s="67">
        <v>0.7</v>
      </c>
      <c r="N40" s="67">
        <v>2.6</v>
      </c>
      <c r="O40" s="212">
        <v>9.1300000000000008</v>
      </c>
      <c r="P40" s="67">
        <v>96</v>
      </c>
      <c r="Q40" s="50">
        <v>0.64930555555555558</v>
      </c>
      <c r="R40" s="48">
        <v>68</v>
      </c>
      <c r="S40" s="48">
        <v>72</v>
      </c>
      <c r="T40" s="67">
        <f>(5/9)*(R40-32)</f>
        <v>20</v>
      </c>
      <c r="U40" s="67">
        <f>(5/9)*(S40-32)</f>
        <v>22.222222222222221</v>
      </c>
      <c r="V40" s="48">
        <v>17.899999999999999</v>
      </c>
      <c r="W40" s="48" t="s">
        <v>1192</v>
      </c>
      <c r="X40" s="48" t="s">
        <v>1192</v>
      </c>
      <c r="Y40" s="48" t="s">
        <v>1192</v>
      </c>
      <c r="Z40" s="48" t="s">
        <v>1192</v>
      </c>
      <c r="AA40" s="48" t="s">
        <v>1192</v>
      </c>
      <c r="AB40" s="48" t="s">
        <v>1192</v>
      </c>
      <c r="AC40" s="48" t="s">
        <v>1192</v>
      </c>
      <c r="AD40" s="48" t="s">
        <v>1192</v>
      </c>
      <c r="AE40" s="100"/>
      <c r="AF40" s="100"/>
    </row>
    <row r="41" spans="1:33" s="1" customFormat="1" ht="15.6">
      <c r="A41" s="226">
        <v>45691.576388888891</v>
      </c>
      <c r="B41" s="41" t="s">
        <v>1222</v>
      </c>
      <c r="C41" s="192">
        <v>308</v>
      </c>
      <c r="D41" s="41" t="s">
        <v>1217</v>
      </c>
      <c r="E41" s="41" t="s">
        <v>1217</v>
      </c>
      <c r="F41" s="41" t="s">
        <v>218</v>
      </c>
      <c r="G41" s="42">
        <v>68</v>
      </c>
      <c r="H41" s="42">
        <v>258.39999999999998</v>
      </c>
      <c r="I41" s="42">
        <v>7.7</v>
      </c>
      <c r="J41" s="42">
        <v>150.80000000000001</v>
      </c>
      <c r="K41" s="43">
        <v>2.4550000000000001</v>
      </c>
      <c r="L41" s="44">
        <v>6.3E-2</v>
      </c>
      <c r="M41" s="42">
        <v>0.3</v>
      </c>
      <c r="N41" s="42">
        <v>2.1</v>
      </c>
      <c r="O41" s="48">
        <v>12.8</v>
      </c>
      <c r="P41" s="48">
        <v>117</v>
      </c>
      <c r="Q41" s="213">
        <v>0.57638888888888884</v>
      </c>
      <c r="R41" s="48">
        <v>56</v>
      </c>
      <c r="S41" s="48">
        <v>75</v>
      </c>
      <c r="T41" s="48">
        <f t="shared" ref="T41:U41" si="3">(R41-32)/1.8</f>
        <v>13.333333333333332</v>
      </c>
      <c r="U41" s="48">
        <f t="shared" si="3"/>
        <v>23.888888888888889</v>
      </c>
      <c r="V41" s="48">
        <v>13</v>
      </c>
      <c r="W41" s="48" t="s">
        <v>1192</v>
      </c>
      <c r="X41" s="48" t="s">
        <v>1192</v>
      </c>
      <c r="Y41" s="48" t="s">
        <v>1192</v>
      </c>
      <c r="Z41" s="48" t="s">
        <v>1192</v>
      </c>
      <c r="AA41" s="48" t="s">
        <v>1192</v>
      </c>
      <c r="AB41" s="48" t="s">
        <v>1192</v>
      </c>
      <c r="AC41" s="48" t="s">
        <v>1192</v>
      </c>
      <c r="AD41" s="48" t="s">
        <v>1192</v>
      </c>
    </row>
    <row r="42" spans="1:33" s="179" customFormat="1" ht="15.6">
      <c r="A42" s="228">
        <v>45789.461111111108</v>
      </c>
      <c r="B42" s="206" t="s">
        <v>1249</v>
      </c>
      <c r="C42" s="192">
        <v>308</v>
      </c>
      <c r="D42" s="206" t="s">
        <v>1250</v>
      </c>
      <c r="E42" s="206" t="s">
        <v>1251</v>
      </c>
      <c r="F42" s="206" t="s">
        <v>218</v>
      </c>
      <c r="G42" s="206">
        <v>88</v>
      </c>
      <c r="H42" s="207">
        <v>284.89999999999998</v>
      </c>
      <c r="I42" s="207">
        <v>7.7</v>
      </c>
      <c r="J42" s="207">
        <v>161.9</v>
      </c>
      <c r="K42" s="206">
        <v>1.7390000000000001</v>
      </c>
      <c r="L42" s="41">
        <v>0.32200000000000001</v>
      </c>
      <c r="M42" s="42">
        <v>1</v>
      </c>
      <c r="N42" s="42">
        <v>1.2</v>
      </c>
      <c r="O42" s="48">
        <v>13.2</v>
      </c>
      <c r="P42" s="48">
        <v>133</v>
      </c>
      <c r="Q42" s="50">
        <v>0.50347222222222221</v>
      </c>
      <c r="R42" s="48">
        <v>61</v>
      </c>
      <c r="S42" s="48">
        <v>71.5</v>
      </c>
      <c r="T42" s="48"/>
      <c r="U42" s="48"/>
      <c r="V42" s="48"/>
      <c r="W42" s="48">
        <v>2</v>
      </c>
      <c r="X42" s="48">
        <v>1</v>
      </c>
      <c r="Y42" s="48">
        <v>3</v>
      </c>
      <c r="Z42" s="48">
        <v>6</v>
      </c>
      <c r="AA42" s="48">
        <v>2</v>
      </c>
      <c r="AB42" s="48">
        <v>3</v>
      </c>
      <c r="AC42" s="48">
        <v>11</v>
      </c>
      <c r="AD42" s="48" t="s">
        <v>183</v>
      </c>
    </row>
    <row r="43" spans="1:33" s="51" customFormat="1">
      <c r="A43" s="233">
        <v>45903</v>
      </c>
      <c r="B43" s="48" t="s">
        <v>1265</v>
      </c>
      <c r="C43" s="51">
        <v>308</v>
      </c>
      <c r="D43" s="56" t="s">
        <v>1266</v>
      </c>
      <c r="E43" s="56" t="s">
        <v>1266</v>
      </c>
      <c r="F43" s="56" t="s">
        <v>218</v>
      </c>
      <c r="G43" s="56">
        <v>112</v>
      </c>
      <c r="H43" s="56">
        <v>456</v>
      </c>
      <c r="I43" s="56">
        <v>7.3</v>
      </c>
      <c r="J43" s="56">
        <v>253.3</v>
      </c>
      <c r="K43" s="56">
        <v>5.8929999999999998</v>
      </c>
      <c r="L43" s="56">
        <v>0.77200000000000002</v>
      </c>
      <c r="M43" s="56">
        <v>2.1</v>
      </c>
      <c r="N43" s="56">
        <v>1.8</v>
      </c>
      <c r="O43" s="301">
        <v>8.9</v>
      </c>
      <c r="P43" s="302">
        <v>116.5</v>
      </c>
      <c r="Q43" s="288">
        <v>0.4861111111111111</v>
      </c>
      <c r="R43" s="51">
        <v>70</v>
      </c>
      <c r="S43" s="51">
        <v>78</v>
      </c>
      <c r="V43" s="51">
        <v>24.7</v>
      </c>
      <c r="W43" s="51">
        <v>1</v>
      </c>
      <c r="X43" s="51">
        <v>1</v>
      </c>
      <c r="Y43" s="51">
        <v>2</v>
      </c>
      <c r="Z43" s="51">
        <v>3</v>
      </c>
      <c r="AA43" s="51">
        <v>2</v>
      </c>
      <c r="AB43" s="51">
        <v>2</v>
      </c>
      <c r="AC43" s="51">
        <v>7</v>
      </c>
      <c r="AD43" s="51" t="s">
        <v>182</v>
      </c>
      <c r="AE43" s="352" t="s">
        <v>1267</v>
      </c>
      <c r="AF43" s="352"/>
      <c r="AG43" s="352"/>
    </row>
    <row r="44" spans="1:33" ht="15.6">
      <c r="A44" s="340">
        <v>46001</v>
      </c>
      <c r="B44" s="341" t="s">
        <v>1298</v>
      </c>
      <c r="C44" s="342">
        <v>308</v>
      </c>
      <c r="D44" s="341" t="s">
        <v>1299</v>
      </c>
      <c r="E44" s="341" t="s">
        <v>1299</v>
      </c>
      <c r="F44" s="341" t="s">
        <v>218</v>
      </c>
      <c r="G44" s="343">
        <v>84</v>
      </c>
      <c r="H44" s="343">
        <v>454</v>
      </c>
      <c r="I44" s="343">
        <v>7.8</v>
      </c>
      <c r="J44" s="343">
        <v>234.9</v>
      </c>
      <c r="K44" s="344">
        <v>5.4950000000000001</v>
      </c>
      <c r="L44" s="345">
        <v>0.316</v>
      </c>
      <c r="M44" s="343">
        <v>0</v>
      </c>
      <c r="N44" s="343">
        <v>0.6</v>
      </c>
      <c r="O44" s="346">
        <v>15.3</v>
      </c>
      <c r="P44" s="347">
        <v>137.9</v>
      </c>
      <c r="Q44" s="348">
        <v>0.50694444444444442</v>
      </c>
      <c r="R44" s="342">
        <v>48</v>
      </c>
      <c r="S44" s="342">
        <v>50</v>
      </c>
      <c r="T44" s="342"/>
      <c r="U44" s="342"/>
      <c r="V44" s="342"/>
      <c r="W44" s="342"/>
      <c r="X44" s="342"/>
      <c r="Y44" s="342"/>
      <c r="Z44" s="342"/>
      <c r="AA44" s="342"/>
      <c r="AB44" s="342"/>
      <c r="AC44" s="342"/>
      <c r="AD44" s="342"/>
    </row>
  </sheetData>
  <sortState xmlns:xlrd2="http://schemas.microsoft.com/office/spreadsheetml/2017/richdata2" ref="L35:L61">
    <sortCondition ref="L35:L61"/>
  </sortState>
  <mergeCells count="3">
    <mergeCell ref="W1:Y1"/>
    <mergeCell ref="Z1:AB1"/>
    <mergeCell ref="AE43:AG43"/>
  </mergeCell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13"/>
  <sheetViews>
    <sheetView workbookViewId="0">
      <selection activeCell="B27" sqref="B27"/>
    </sheetView>
  </sheetViews>
  <sheetFormatPr defaultColWidth="8.85546875" defaultRowHeight="14.45"/>
  <cols>
    <col min="1" max="2" width="15.85546875" style="10" bestFit="1" customWidth="1"/>
    <col min="3" max="3" width="16" style="10" bestFit="1" customWidth="1"/>
    <col min="4" max="4" width="30.7109375" style="9" bestFit="1" customWidth="1"/>
    <col min="5" max="5" width="9.7109375" style="10" bestFit="1" customWidth="1"/>
    <col min="6" max="6" width="16.7109375" style="11" customWidth="1"/>
    <col min="7" max="7" width="14" style="11" customWidth="1"/>
    <col min="8" max="8" width="10.140625" style="11" customWidth="1"/>
    <col min="9" max="9" width="17.7109375" style="11" customWidth="1"/>
    <col min="10" max="10" width="15.42578125" style="12" customWidth="1"/>
    <col min="11" max="11" width="19.28515625" style="13" customWidth="1"/>
    <col min="12" max="12" width="22.42578125" style="11" customWidth="1"/>
    <col min="13" max="13" width="9.42578125" style="11" customWidth="1"/>
    <col min="14" max="16384" width="8.85546875" style="9"/>
  </cols>
  <sheetData>
    <row r="1" spans="1:13" s="16" customFormat="1" ht="30" customHeight="1">
      <c r="A1" s="14" t="s">
        <v>186</v>
      </c>
      <c r="B1" s="14" t="s">
        <v>1344</v>
      </c>
      <c r="C1" s="14" t="s">
        <v>187</v>
      </c>
      <c r="D1" s="14" t="s">
        <v>1463</v>
      </c>
      <c r="E1" s="14" t="s">
        <v>191</v>
      </c>
      <c r="F1" s="15" t="s">
        <v>192</v>
      </c>
      <c r="G1" s="15" t="s">
        <v>193</v>
      </c>
      <c r="H1" s="15" t="s">
        <v>194</v>
      </c>
      <c r="I1" s="15" t="s">
        <v>195</v>
      </c>
      <c r="J1" s="15" t="s">
        <v>196</v>
      </c>
      <c r="K1" s="15" t="s">
        <v>197</v>
      </c>
      <c r="L1" s="15" t="s">
        <v>198</v>
      </c>
      <c r="M1" s="15" t="s">
        <v>199</v>
      </c>
    </row>
    <row r="2" spans="1:13" ht="15" customHeight="1">
      <c r="A2" s="3">
        <v>42222</v>
      </c>
      <c r="B2" s="3">
        <v>42222.625</v>
      </c>
      <c r="C2" s="4" t="s">
        <v>377</v>
      </c>
      <c r="D2" s="5" t="s">
        <v>378</v>
      </c>
      <c r="E2" s="4" t="s">
        <v>218</v>
      </c>
      <c r="F2" s="6">
        <v>110</v>
      </c>
      <c r="G2" s="6">
        <v>269</v>
      </c>
      <c r="H2" s="6">
        <v>7.6</v>
      </c>
      <c r="I2" s="6">
        <v>156.5</v>
      </c>
      <c r="J2" s="7">
        <v>3.16</v>
      </c>
      <c r="K2" s="8">
        <v>2.5999999999999999E-2</v>
      </c>
      <c r="L2" s="6">
        <v>1</v>
      </c>
      <c r="M2" s="6" t="s">
        <v>219</v>
      </c>
    </row>
    <row r="3" spans="1:13" ht="15" customHeight="1">
      <c r="A3" s="3">
        <v>42318.347222222219</v>
      </c>
      <c r="B3" s="3">
        <v>42318.454861111109</v>
      </c>
      <c r="C3" s="4" t="s">
        <v>402</v>
      </c>
      <c r="D3" s="5" t="s">
        <v>403</v>
      </c>
      <c r="E3" s="4" t="s">
        <v>218</v>
      </c>
      <c r="F3" s="6">
        <v>108</v>
      </c>
      <c r="G3" s="6">
        <v>532</v>
      </c>
      <c r="H3" s="6">
        <v>7.7</v>
      </c>
      <c r="I3" s="6">
        <v>279</v>
      </c>
      <c r="J3" s="7">
        <v>5.74</v>
      </c>
      <c r="K3" s="8">
        <v>5.8000000000000003E-2</v>
      </c>
      <c r="L3" s="6">
        <v>3</v>
      </c>
      <c r="M3" s="6" t="s">
        <v>219</v>
      </c>
    </row>
    <row r="4" spans="1:13" ht="15" customHeight="1">
      <c r="A4" s="3">
        <v>41490.614583333336</v>
      </c>
      <c r="B4" s="3">
        <v>41491.548611111109</v>
      </c>
      <c r="C4" s="4" t="s">
        <v>263</v>
      </c>
      <c r="D4" s="5" t="s">
        <v>264</v>
      </c>
      <c r="E4" s="4" t="s">
        <v>218</v>
      </c>
      <c r="F4" s="6">
        <v>26</v>
      </c>
      <c r="G4" s="6">
        <v>62.1</v>
      </c>
      <c r="H4" s="6">
        <v>6.54</v>
      </c>
      <c r="I4" s="6">
        <v>39.299999999999997</v>
      </c>
      <c r="J4" s="7">
        <v>4.3099999999999996</v>
      </c>
      <c r="K4" s="8">
        <v>1.6E-2</v>
      </c>
      <c r="L4" s="6">
        <v>0.7</v>
      </c>
      <c r="M4" s="6" t="s">
        <v>219</v>
      </c>
    </row>
    <row r="6" spans="1:13" ht="15" customHeight="1">
      <c r="A6" s="3">
        <v>43417</v>
      </c>
      <c r="B6" s="3">
        <v>43418.579861111109</v>
      </c>
      <c r="C6" s="4" t="s">
        <v>681</v>
      </c>
      <c r="D6" s="5" t="s">
        <v>682</v>
      </c>
      <c r="E6" s="4" t="s">
        <v>218</v>
      </c>
      <c r="F6" s="6">
        <v>152</v>
      </c>
      <c r="G6" s="6">
        <v>393</v>
      </c>
      <c r="H6" s="6">
        <v>7</v>
      </c>
      <c r="I6" s="6">
        <v>215.6</v>
      </c>
      <c r="J6" s="7">
        <v>3.95</v>
      </c>
      <c r="K6" s="8">
        <v>2.4E-2</v>
      </c>
      <c r="L6" s="6">
        <v>0.5</v>
      </c>
      <c r="M6" s="6" t="s">
        <v>219</v>
      </c>
    </row>
    <row r="7" spans="1:13" ht="15" customHeight="1">
      <c r="A7" s="3">
        <v>41687.520833333336</v>
      </c>
      <c r="B7" s="3">
        <v>41688.454861111109</v>
      </c>
      <c r="C7" s="4" t="s">
        <v>282</v>
      </c>
      <c r="D7" s="5" t="s">
        <v>283</v>
      </c>
      <c r="E7" s="4" t="s">
        <v>218</v>
      </c>
      <c r="F7" s="6">
        <v>90</v>
      </c>
      <c r="G7" s="6">
        <v>238.3</v>
      </c>
      <c r="H7" s="6">
        <v>7.86</v>
      </c>
      <c r="I7" s="6">
        <v>125.1</v>
      </c>
      <c r="J7" s="7">
        <v>0.5</v>
      </c>
      <c r="K7" s="8">
        <v>2.5999999999999999E-2</v>
      </c>
      <c r="L7" s="6">
        <v>0.3</v>
      </c>
      <c r="M7" s="6" t="s">
        <v>219</v>
      </c>
    </row>
    <row r="8" spans="1:13" ht="15" customHeight="1">
      <c r="A8" s="3">
        <v>41766</v>
      </c>
      <c r="B8" s="3">
        <v>41766.604166666664</v>
      </c>
      <c r="C8" s="4" t="s">
        <v>305</v>
      </c>
      <c r="D8" s="5" t="s">
        <v>283</v>
      </c>
      <c r="E8" s="4" t="s">
        <v>218</v>
      </c>
      <c r="F8" s="6">
        <v>110</v>
      </c>
      <c r="G8" s="6">
        <v>272.60000000000002</v>
      </c>
      <c r="H8" s="6">
        <v>7.36</v>
      </c>
      <c r="I8" s="6">
        <v>151.1</v>
      </c>
      <c r="J8" s="7">
        <v>0.22</v>
      </c>
      <c r="K8" s="8">
        <v>1.7999999999999999E-2</v>
      </c>
      <c r="L8" s="6">
        <v>1.6</v>
      </c>
      <c r="M8" s="6" t="s">
        <v>219</v>
      </c>
    </row>
    <row r="9" spans="1:13" ht="15" customHeight="1">
      <c r="A9" s="3">
        <v>41429</v>
      </c>
      <c r="B9" s="3">
        <v>41429.489583333336</v>
      </c>
      <c r="C9" s="4" t="s">
        <v>247</v>
      </c>
      <c r="D9" s="5" t="s">
        <v>248</v>
      </c>
      <c r="E9" s="4" t="s">
        <v>218</v>
      </c>
      <c r="F9" s="6">
        <v>90</v>
      </c>
      <c r="G9" s="6">
        <v>226.5</v>
      </c>
      <c r="H9" s="6">
        <v>7.46</v>
      </c>
      <c r="I9" s="6">
        <v>123.3</v>
      </c>
      <c r="J9" s="7">
        <v>0.33</v>
      </c>
      <c r="K9" s="8">
        <v>1.7999999999999999E-2</v>
      </c>
      <c r="L9" s="6">
        <v>0.8</v>
      </c>
      <c r="M9" s="6" t="s">
        <v>219</v>
      </c>
    </row>
    <row r="10" spans="1:13" ht="15" customHeight="1">
      <c r="A10" s="3">
        <v>42596.645833333336</v>
      </c>
      <c r="B10" s="3">
        <v>42597.458333333336</v>
      </c>
      <c r="C10" s="4" t="s">
        <v>455</v>
      </c>
      <c r="D10" s="5" t="s">
        <v>456</v>
      </c>
      <c r="E10" s="4" t="s">
        <v>218</v>
      </c>
      <c r="F10" s="6">
        <v>124</v>
      </c>
      <c r="G10" s="6">
        <v>593</v>
      </c>
      <c r="H10" s="6">
        <v>8</v>
      </c>
      <c r="I10" s="6">
        <v>307.5</v>
      </c>
      <c r="J10" s="7">
        <v>5.0199999999999996</v>
      </c>
      <c r="K10" s="8">
        <v>0.16300000000000001</v>
      </c>
      <c r="L10" s="6">
        <v>2.1</v>
      </c>
      <c r="M10" s="6" t="s">
        <v>219</v>
      </c>
    </row>
    <row r="11" spans="1:13" ht="15" customHeight="1">
      <c r="A11" s="3">
        <v>42596.604166666664</v>
      </c>
      <c r="B11" s="3">
        <v>42597.458333333336</v>
      </c>
      <c r="C11" s="4" t="s">
        <v>453</v>
      </c>
      <c r="D11" s="5" t="s">
        <v>454</v>
      </c>
      <c r="E11" s="4" t="s">
        <v>218</v>
      </c>
      <c r="F11" s="6">
        <v>104</v>
      </c>
      <c r="G11" s="6">
        <v>254</v>
      </c>
      <c r="H11" s="6">
        <v>7.5</v>
      </c>
      <c r="I11" s="6">
        <v>122.5</v>
      </c>
      <c r="J11" s="7">
        <v>0.43</v>
      </c>
      <c r="K11" s="8">
        <v>1.6E-2</v>
      </c>
      <c r="L11" s="6">
        <v>3.7</v>
      </c>
      <c r="M11" s="6" t="s">
        <v>219</v>
      </c>
    </row>
    <row r="12" spans="1:13" ht="15" customHeight="1">
      <c r="A12" s="3">
        <v>41428.413194444445</v>
      </c>
      <c r="B12" s="3">
        <v>41429.4375</v>
      </c>
      <c r="C12" s="4" t="s">
        <v>244</v>
      </c>
      <c r="D12" s="5" t="s">
        <v>245</v>
      </c>
      <c r="E12" s="4" t="s">
        <v>218</v>
      </c>
      <c r="F12" s="6">
        <v>44</v>
      </c>
      <c r="G12" s="6">
        <v>124</v>
      </c>
      <c r="H12" s="6">
        <v>7.28</v>
      </c>
      <c r="I12" s="6">
        <v>82</v>
      </c>
      <c r="J12" s="7">
        <v>1.07</v>
      </c>
      <c r="K12" s="8">
        <v>5.8000000000000003E-2</v>
      </c>
      <c r="L12" s="6">
        <v>15.6</v>
      </c>
      <c r="M12" s="6" t="s">
        <v>219</v>
      </c>
    </row>
    <row r="13" spans="1:13" ht="15" customHeight="1">
      <c r="A13" s="3">
        <v>41687</v>
      </c>
      <c r="B13" s="3">
        <v>41687.470138888886</v>
      </c>
      <c r="C13" s="4" t="s">
        <v>280</v>
      </c>
      <c r="D13" s="5" t="s">
        <v>281</v>
      </c>
      <c r="E13" s="4" t="s">
        <v>218</v>
      </c>
      <c r="F13" s="6">
        <v>56</v>
      </c>
      <c r="G13" s="6">
        <v>169.8</v>
      </c>
      <c r="H13" s="6">
        <v>7.5</v>
      </c>
      <c r="I13" s="6">
        <v>92.7</v>
      </c>
      <c r="J13" s="7">
        <v>1.1399999999999999</v>
      </c>
      <c r="K13" s="8">
        <v>2.1999999999999999E-2</v>
      </c>
      <c r="L13" s="6">
        <v>1.5</v>
      </c>
      <c r="M13" s="6" t="s">
        <v>219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5"/>
  <sheetViews>
    <sheetView zoomScale="125" zoomScaleNormal="125" workbookViewId="0">
      <pane ySplit="2" topLeftCell="A11" activePane="bottomLeft" state="frozen"/>
      <selection pane="bottomLeft" activeCell="G11" sqref="G11"/>
    </sheetView>
  </sheetViews>
  <sheetFormatPr defaultColWidth="8.85546875" defaultRowHeight="13.15"/>
  <cols>
    <col min="1" max="1" width="15.7109375" customWidth="1"/>
    <col min="2" max="2" width="15.7109375" bestFit="1" customWidth="1"/>
    <col min="3" max="3" width="16.7109375" bestFit="1" customWidth="1"/>
    <col min="4" max="4" width="18" customWidth="1"/>
    <col min="5" max="5" width="11.42578125" bestFit="1" customWidth="1"/>
    <col min="6" max="6" width="28" style="2" customWidth="1"/>
    <col min="7" max="7" width="15.42578125" customWidth="1"/>
    <col min="8" max="8" width="16.85546875" customWidth="1"/>
    <col min="9" max="9" width="16.7109375" customWidth="1"/>
    <col min="10" max="10" width="16.140625" customWidth="1"/>
    <col min="11" max="11" width="20.28515625" customWidth="1"/>
    <col min="12" max="12" width="19.42578125" customWidth="1"/>
    <col min="13" max="13" width="12.28515625" customWidth="1"/>
    <col min="14" max="14" width="30.7109375" customWidth="1"/>
    <col min="17" max="17" width="12.28515625" customWidth="1"/>
    <col min="20" max="20" width="11.7109375" customWidth="1"/>
    <col min="25" max="25" width="36" customWidth="1"/>
  </cols>
  <sheetData>
    <row r="1" spans="1:25" ht="15.6">
      <c r="A1" s="20" t="s">
        <v>1464</v>
      </c>
      <c r="B1" s="2"/>
      <c r="F1" s="112" t="s">
        <v>1465</v>
      </c>
      <c r="P1" s="354" t="s">
        <v>1425</v>
      </c>
      <c r="Q1" s="354"/>
      <c r="R1" s="354"/>
      <c r="S1" s="354" t="s">
        <v>1426</v>
      </c>
      <c r="T1" s="354"/>
      <c r="U1" s="354"/>
    </row>
    <row r="2" spans="1:25" s="16" customFormat="1" ht="30" customHeight="1">
      <c r="A2" s="14" t="s">
        <v>1466</v>
      </c>
      <c r="B2" s="14" t="s">
        <v>1467</v>
      </c>
      <c r="C2" s="14" t="s">
        <v>1344</v>
      </c>
      <c r="D2" s="14" t="s">
        <v>187</v>
      </c>
      <c r="E2" s="14" t="s">
        <v>1468</v>
      </c>
      <c r="F2" s="21" t="s">
        <v>1463</v>
      </c>
      <c r="G2" s="1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c r="Y2" s="16" t="s">
        <v>1469</v>
      </c>
    </row>
    <row r="3" spans="1:25" ht="15" customHeight="1">
      <c r="A3" s="117">
        <v>41955</v>
      </c>
      <c r="B3" s="36" t="s">
        <v>334</v>
      </c>
      <c r="C3" s="38">
        <v>101</v>
      </c>
      <c r="D3" s="118" t="s">
        <v>335</v>
      </c>
      <c r="E3" s="36" t="s">
        <v>218</v>
      </c>
      <c r="F3" s="55">
        <v>72</v>
      </c>
      <c r="G3" s="55">
        <v>276.2</v>
      </c>
      <c r="H3" s="55">
        <v>7.68</v>
      </c>
      <c r="I3" s="55">
        <v>135.30000000000001</v>
      </c>
      <c r="J3" s="119">
        <v>0.25</v>
      </c>
      <c r="K3" s="120">
        <v>1.7999999999999999E-2</v>
      </c>
      <c r="L3" s="55">
        <v>0.1</v>
      </c>
      <c r="M3" s="55" t="s">
        <v>219</v>
      </c>
      <c r="N3" s="15"/>
      <c r="O3" s="15"/>
      <c r="P3" s="15"/>
      <c r="Q3" s="15"/>
      <c r="R3" s="15"/>
      <c r="S3" s="15"/>
      <c r="T3" s="15"/>
      <c r="U3" s="15"/>
      <c r="W3" s="114">
        <v>41956.555555555555</v>
      </c>
    </row>
    <row r="4" spans="1:25" ht="15" customHeight="1">
      <c r="A4" s="117">
        <v>42038</v>
      </c>
      <c r="B4" s="36" t="s">
        <v>348</v>
      </c>
      <c r="C4" s="38">
        <v>101</v>
      </c>
      <c r="D4" s="2"/>
      <c r="E4" s="36" t="s">
        <v>218</v>
      </c>
      <c r="F4" s="55">
        <v>20</v>
      </c>
      <c r="G4" s="55">
        <v>72.599999999999994</v>
      </c>
      <c r="H4" s="55">
        <v>7.17</v>
      </c>
      <c r="I4" s="55">
        <v>44.9</v>
      </c>
      <c r="J4" s="119">
        <v>0.37</v>
      </c>
      <c r="K4" s="120">
        <v>8.0000000000000002E-3</v>
      </c>
      <c r="L4" s="55">
        <v>4.0999999999999996</v>
      </c>
      <c r="M4" s="55" t="s">
        <v>219</v>
      </c>
      <c r="W4" s="114">
        <v>42039.527777777781</v>
      </c>
    </row>
    <row r="5" spans="1:25" ht="15" customHeight="1">
      <c r="A5" s="117">
        <v>42228</v>
      </c>
      <c r="B5" s="36" t="s">
        <v>386</v>
      </c>
      <c r="C5" s="38">
        <v>101</v>
      </c>
      <c r="D5" s="2"/>
      <c r="E5" s="36" t="s">
        <v>218</v>
      </c>
      <c r="F5" s="55">
        <v>90</v>
      </c>
      <c r="G5" s="55">
        <v>260</v>
      </c>
      <c r="H5" s="55">
        <v>7.5</v>
      </c>
      <c r="I5" s="55">
        <v>146.9</v>
      </c>
      <c r="J5" s="119">
        <v>0.2</v>
      </c>
      <c r="K5" s="120">
        <v>1.6E-2</v>
      </c>
      <c r="L5" s="55">
        <v>2.5</v>
      </c>
      <c r="M5" s="55" t="s">
        <v>219</v>
      </c>
      <c r="W5" s="114">
        <v>42228.540972222225</v>
      </c>
    </row>
    <row r="6" spans="1:25" ht="15" customHeight="1">
      <c r="A6" s="117">
        <v>42317</v>
      </c>
      <c r="B6" s="36" t="s">
        <v>400</v>
      </c>
      <c r="C6" s="38">
        <v>101</v>
      </c>
      <c r="D6" s="2"/>
      <c r="E6" s="36" t="s">
        <v>218</v>
      </c>
      <c r="F6" s="55">
        <v>80</v>
      </c>
      <c r="G6" s="55">
        <v>263</v>
      </c>
      <c r="H6" s="55">
        <v>7.9</v>
      </c>
      <c r="I6" s="55">
        <v>153.80000000000001</v>
      </c>
      <c r="J6" s="119">
        <v>0.64</v>
      </c>
      <c r="K6" s="120">
        <v>2.1999999999999999E-2</v>
      </c>
      <c r="L6" s="55">
        <v>2.5</v>
      </c>
      <c r="M6" s="55" t="s">
        <v>219</v>
      </c>
      <c r="W6" s="114">
        <v>42317.625</v>
      </c>
    </row>
    <row r="7" spans="1:25" ht="15" customHeight="1">
      <c r="A7" s="117">
        <v>42410</v>
      </c>
      <c r="B7" s="36" t="s">
        <v>420</v>
      </c>
      <c r="C7" s="38">
        <v>101</v>
      </c>
      <c r="D7" s="2"/>
      <c r="E7" s="36" t="s">
        <v>218</v>
      </c>
      <c r="F7" s="55">
        <v>60</v>
      </c>
      <c r="G7" s="55">
        <v>188.1</v>
      </c>
      <c r="H7" s="55">
        <v>7.9</v>
      </c>
      <c r="I7" s="55">
        <v>95</v>
      </c>
      <c r="J7" s="119">
        <v>0.32</v>
      </c>
      <c r="K7" s="120">
        <v>1.2E-2</v>
      </c>
      <c r="L7" s="55">
        <v>1.5</v>
      </c>
      <c r="M7" s="55" t="s">
        <v>219</v>
      </c>
      <c r="W7" s="114">
        <v>42411.54583333333</v>
      </c>
    </row>
    <row r="8" spans="1:25" ht="15" customHeight="1">
      <c r="A8" s="117">
        <v>42509</v>
      </c>
      <c r="B8" s="36" t="s">
        <v>434</v>
      </c>
      <c r="C8" s="38">
        <v>101</v>
      </c>
      <c r="D8" s="2"/>
      <c r="E8" s="36" t="s">
        <v>218</v>
      </c>
      <c r="F8" s="55">
        <v>46</v>
      </c>
      <c r="G8" s="55">
        <v>132.6</v>
      </c>
      <c r="H8" s="55">
        <v>7.6</v>
      </c>
      <c r="I8" s="55">
        <v>73.3</v>
      </c>
      <c r="J8" s="119">
        <v>0.19</v>
      </c>
      <c r="K8" s="120">
        <v>1.2E-2</v>
      </c>
      <c r="L8" s="55">
        <v>2</v>
      </c>
      <c r="M8" s="55" t="s">
        <v>219</v>
      </c>
      <c r="W8" s="114">
        <v>42509.631944444445</v>
      </c>
    </row>
    <row r="9" spans="1:25" ht="15" customHeight="1">
      <c r="A9" s="117">
        <v>42593</v>
      </c>
      <c r="B9" s="36" t="s">
        <v>448</v>
      </c>
      <c r="C9" s="38">
        <v>101</v>
      </c>
      <c r="D9" s="2"/>
      <c r="E9" s="36" t="s">
        <v>218</v>
      </c>
      <c r="F9" s="55">
        <v>80</v>
      </c>
      <c r="G9" s="55">
        <v>214</v>
      </c>
      <c r="H9" s="55">
        <v>8</v>
      </c>
      <c r="I9" s="55">
        <v>57.5</v>
      </c>
      <c r="J9" s="119">
        <v>0.25</v>
      </c>
      <c r="K9" s="120">
        <v>1.4E-2</v>
      </c>
      <c r="L9" s="55">
        <v>4.3</v>
      </c>
      <c r="M9" s="55" t="s">
        <v>219</v>
      </c>
      <c r="W9" s="114">
        <v>42593.18472222222</v>
      </c>
    </row>
    <row r="10" spans="1:25" ht="15" customHeight="1">
      <c r="A10" s="117">
        <v>42684</v>
      </c>
      <c r="B10" s="36" t="s">
        <v>480</v>
      </c>
      <c r="C10" s="38">
        <v>101</v>
      </c>
      <c r="D10" s="2"/>
      <c r="E10" s="36" t="s">
        <v>218</v>
      </c>
      <c r="F10" s="55">
        <v>80</v>
      </c>
      <c r="G10" s="55">
        <v>285</v>
      </c>
      <c r="H10" s="55">
        <v>7.7</v>
      </c>
      <c r="I10" s="55">
        <v>113.3</v>
      </c>
      <c r="J10" s="119">
        <v>0.13</v>
      </c>
      <c r="K10" s="120">
        <v>1.7000000000000001E-2</v>
      </c>
      <c r="L10" s="55">
        <v>3.3</v>
      </c>
      <c r="M10" s="55" t="s">
        <v>219</v>
      </c>
      <c r="W10" s="114">
        <v>42684.618750000001</v>
      </c>
    </row>
    <row r="11" spans="1:25" ht="15" customHeight="1">
      <c r="A11" s="117">
        <v>42785</v>
      </c>
      <c r="B11" s="36" t="s">
        <v>507</v>
      </c>
      <c r="C11" s="38">
        <v>101</v>
      </c>
      <c r="D11" s="2"/>
      <c r="E11" s="36" t="s">
        <v>218</v>
      </c>
      <c r="F11" s="55">
        <v>52</v>
      </c>
      <c r="G11" s="55">
        <v>190.2</v>
      </c>
      <c r="H11" s="55">
        <v>7.9</v>
      </c>
      <c r="I11" s="55">
        <v>104.4</v>
      </c>
      <c r="J11" s="119">
        <v>0.55000000000000004</v>
      </c>
      <c r="K11" s="120">
        <v>3.3000000000000002E-2</v>
      </c>
      <c r="L11" s="55">
        <v>2.9</v>
      </c>
      <c r="M11" s="55" t="s">
        <v>219</v>
      </c>
      <c r="W11" s="114">
        <v>42786.686805555553</v>
      </c>
    </row>
    <row r="12" spans="1:25" ht="15" customHeight="1">
      <c r="A12" s="117">
        <v>42871</v>
      </c>
      <c r="B12" s="36" t="s">
        <v>523</v>
      </c>
      <c r="C12" s="38">
        <v>101</v>
      </c>
      <c r="D12" s="2"/>
      <c r="E12" s="36" t="s">
        <v>218</v>
      </c>
      <c r="F12" s="55">
        <v>54</v>
      </c>
      <c r="G12" s="55">
        <v>35.4</v>
      </c>
      <c r="H12" s="55">
        <v>8</v>
      </c>
      <c r="I12" s="55">
        <v>86.7</v>
      </c>
      <c r="J12" s="119">
        <v>0.23</v>
      </c>
      <c r="K12" s="120">
        <v>2.5999999999999999E-2</v>
      </c>
      <c r="L12" s="55">
        <v>1.9</v>
      </c>
      <c r="M12" s="55" t="s">
        <v>219</v>
      </c>
      <c r="W12" s="114">
        <v>42871.65625</v>
      </c>
    </row>
    <row r="13" spans="1:25" ht="15" customHeight="1">
      <c r="A13" s="117">
        <v>42971</v>
      </c>
      <c r="B13" s="36" t="s">
        <v>546</v>
      </c>
      <c r="C13" s="38">
        <v>101</v>
      </c>
      <c r="D13" s="2"/>
      <c r="E13" s="36" t="s">
        <v>218</v>
      </c>
      <c r="F13" s="55">
        <v>76</v>
      </c>
      <c r="G13" s="55">
        <v>206</v>
      </c>
      <c r="H13" s="55">
        <v>8.1999999999999993</v>
      </c>
      <c r="I13" s="55">
        <v>120</v>
      </c>
      <c r="J13" s="119">
        <v>0.23</v>
      </c>
      <c r="K13" s="120">
        <v>1.7999999999999999E-2</v>
      </c>
      <c r="L13" s="55">
        <v>2.5</v>
      </c>
      <c r="M13" s="55" t="s">
        <v>219</v>
      </c>
      <c r="W13" s="114">
        <v>42971.690972222219</v>
      </c>
    </row>
    <row r="14" spans="1:25" ht="15" customHeight="1">
      <c r="A14" s="117">
        <v>43045</v>
      </c>
      <c r="B14" s="36" t="s">
        <v>558</v>
      </c>
      <c r="C14" s="38">
        <v>101</v>
      </c>
      <c r="D14" s="2"/>
      <c r="E14" s="36" t="s">
        <v>218</v>
      </c>
      <c r="F14" s="55">
        <v>76</v>
      </c>
      <c r="G14" s="55">
        <v>251</v>
      </c>
      <c r="H14" s="55">
        <v>7.8</v>
      </c>
      <c r="I14" s="55">
        <v>71.099999999999994</v>
      </c>
      <c r="J14" s="119">
        <v>0.18</v>
      </c>
      <c r="K14" s="120">
        <v>1.0999999999999999E-2</v>
      </c>
      <c r="L14" s="55">
        <v>1.3</v>
      </c>
      <c r="M14" s="55" t="s">
        <v>219</v>
      </c>
      <c r="W14" s="114">
        <v>43045.638888888891</v>
      </c>
    </row>
    <row r="15" spans="1:25" ht="15" customHeight="1">
      <c r="A15" s="117">
        <v>43144</v>
      </c>
      <c r="B15" s="36" t="s">
        <v>601</v>
      </c>
      <c r="C15" s="38">
        <v>101</v>
      </c>
      <c r="D15" s="121" t="s">
        <v>602</v>
      </c>
      <c r="E15" s="36" t="s">
        <v>218</v>
      </c>
      <c r="F15" s="55">
        <v>56</v>
      </c>
      <c r="G15" s="55">
        <v>191.6</v>
      </c>
      <c r="H15" s="55">
        <v>8.5</v>
      </c>
      <c r="I15" s="55">
        <v>108.9</v>
      </c>
      <c r="J15" s="119">
        <v>0.5</v>
      </c>
      <c r="K15" s="120">
        <v>0</v>
      </c>
      <c r="L15" s="55">
        <v>0.7</v>
      </c>
      <c r="M15" s="55" t="s">
        <v>219</v>
      </c>
      <c r="W15" s="114">
        <v>43145.308333333334</v>
      </c>
    </row>
    <row r="16" spans="1:25" ht="15" customHeight="1">
      <c r="A16" s="117">
        <v>43241</v>
      </c>
      <c r="B16" s="36" t="s">
        <v>636</v>
      </c>
      <c r="C16" s="38">
        <v>101</v>
      </c>
      <c r="D16" s="2"/>
      <c r="E16" s="36" t="s">
        <v>218</v>
      </c>
      <c r="F16" s="55">
        <v>76</v>
      </c>
      <c r="G16" s="55">
        <v>173.7</v>
      </c>
      <c r="H16" s="55">
        <v>8.4</v>
      </c>
      <c r="I16" s="55">
        <v>102</v>
      </c>
      <c r="J16" s="119">
        <v>0.18</v>
      </c>
      <c r="K16" s="120">
        <v>1.2E-2</v>
      </c>
      <c r="L16" s="55">
        <v>2.1</v>
      </c>
      <c r="M16" s="55" t="s">
        <v>219</v>
      </c>
      <c r="W16" s="114">
        <v>43241.447916666664</v>
      </c>
    </row>
    <row r="17" spans="1:23" ht="15" customHeight="1">
      <c r="A17" s="117">
        <v>43316</v>
      </c>
      <c r="B17" s="36" t="s">
        <v>643</v>
      </c>
      <c r="C17" s="38">
        <v>101</v>
      </c>
      <c r="D17" s="121" t="s">
        <v>644</v>
      </c>
      <c r="E17" s="36" t="s">
        <v>218</v>
      </c>
      <c r="F17" s="55">
        <v>146</v>
      </c>
      <c r="G17" s="55">
        <v>284</v>
      </c>
      <c r="H17" s="55">
        <v>7.9</v>
      </c>
      <c r="I17" s="55">
        <v>84.2</v>
      </c>
      <c r="J17" s="119">
        <v>0.13</v>
      </c>
      <c r="K17" s="120">
        <v>8.9999999999999993E-3</v>
      </c>
      <c r="L17" s="55">
        <v>5.0999999999999996</v>
      </c>
      <c r="M17" s="55" t="s">
        <v>219</v>
      </c>
      <c r="W17" s="114">
        <v>43318.572916666664</v>
      </c>
    </row>
    <row r="18" spans="1:23" ht="15" customHeight="1">
      <c r="A18" s="117">
        <v>43420</v>
      </c>
      <c r="B18" s="36" t="s">
        <v>691</v>
      </c>
      <c r="C18" s="38">
        <v>101</v>
      </c>
      <c r="D18" s="2"/>
      <c r="E18" s="36" t="s">
        <v>218</v>
      </c>
      <c r="F18" s="55">
        <v>68</v>
      </c>
      <c r="G18" s="55">
        <v>222</v>
      </c>
      <c r="H18" s="55">
        <v>7.3</v>
      </c>
      <c r="I18" s="55">
        <v>133.30000000000001</v>
      </c>
      <c r="J18" s="119">
        <v>0.48</v>
      </c>
      <c r="K18" s="120">
        <v>6.0000000000000001E-3</v>
      </c>
      <c r="L18" s="55">
        <v>2</v>
      </c>
      <c r="M18" s="55" t="s">
        <v>219</v>
      </c>
      <c r="W18" s="114">
        <v>43420.638888888891</v>
      </c>
    </row>
    <row r="19" spans="1:23" ht="15" customHeight="1">
      <c r="A19" s="117">
        <v>43532</v>
      </c>
      <c r="B19" s="36" t="s">
        <v>717</v>
      </c>
      <c r="C19" s="38">
        <v>101</v>
      </c>
      <c r="D19" s="121" t="s">
        <v>644</v>
      </c>
      <c r="E19" s="36" t="s">
        <v>218</v>
      </c>
      <c r="F19" s="55">
        <v>40</v>
      </c>
      <c r="G19" s="55">
        <v>169</v>
      </c>
      <c r="H19" s="55">
        <v>8.5</v>
      </c>
      <c r="I19" s="55">
        <v>90.4</v>
      </c>
      <c r="J19" s="119">
        <v>0.37</v>
      </c>
      <c r="K19" s="120">
        <v>0</v>
      </c>
      <c r="L19" s="55">
        <v>2</v>
      </c>
      <c r="M19" s="55" t="s">
        <v>219</v>
      </c>
      <c r="W19" s="114">
        <v>43532.624583333331</v>
      </c>
    </row>
    <row r="20" spans="1:23" ht="15" customHeight="1">
      <c r="A20" s="117">
        <v>43622</v>
      </c>
      <c r="B20" s="36" t="s">
        <v>740</v>
      </c>
      <c r="C20" s="38">
        <v>101</v>
      </c>
      <c r="D20" s="22"/>
      <c r="E20" s="36" t="s">
        <v>218</v>
      </c>
      <c r="F20" s="55">
        <v>64</v>
      </c>
      <c r="G20" s="55">
        <v>192.7</v>
      </c>
      <c r="H20" s="55">
        <v>7.6</v>
      </c>
      <c r="I20" s="55">
        <v>112.4</v>
      </c>
      <c r="J20" s="119">
        <v>0.37</v>
      </c>
      <c r="K20" s="120">
        <v>0.02</v>
      </c>
      <c r="L20" s="55">
        <v>6</v>
      </c>
      <c r="M20" s="55" t="s">
        <v>219</v>
      </c>
      <c r="N20" s="115">
        <v>3</v>
      </c>
      <c r="O20" s="115">
        <v>1</v>
      </c>
      <c r="P20" s="115">
        <v>2</v>
      </c>
      <c r="Q20" s="115">
        <v>9</v>
      </c>
      <c r="R20" s="115">
        <v>2</v>
      </c>
      <c r="S20" s="115">
        <v>2</v>
      </c>
      <c r="T20" s="115">
        <v>13</v>
      </c>
      <c r="U20" s="18" t="s">
        <v>183</v>
      </c>
      <c r="W20" s="114">
        <v>43622.607638888891</v>
      </c>
    </row>
    <row r="21" spans="1:23" ht="15" customHeight="1">
      <c r="A21" s="117">
        <v>43690</v>
      </c>
      <c r="B21" s="36" t="s">
        <v>760</v>
      </c>
      <c r="C21" s="38">
        <v>101</v>
      </c>
      <c r="D21" s="22"/>
      <c r="E21" s="36" t="s">
        <v>218</v>
      </c>
      <c r="F21" s="55">
        <v>70</v>
      </c>
      <c r="G21" s="55">
        <v>218</v>
      </c>
      <c r="H21" s="55">
        <v>7.3</v>
      </c>
      <c r="I21" s="55">
        <v>114.2</v>
      </c>
      <c r="J21" s="119">
        <v>0.56000000000000005</v>
      </c>
      <c r="K21" s="120">
        <v>6.0000000000000001E-3</v>
      </c>
      <c r="L21" s="55">
        <v>5.0999999999999996</v>
      </c>
      <c r="M21" s="55" t="s">
        <v>219</v>
      </c>
      <c r="N21" s="115">
        <v>2</v>
      </c>
      <c r="O21" s="115">
        <v>1</v>
      </c>
      <c r="P21" s="115">
        <v>3</v>
      </c>
      <c r="Q21" s="115">
        <v>6</v>
      </c>
      <c r="R21" s="115">
        <v>2</v>
      </c>
      <c r="S21" s="115">
        <v>3</v>
      </c>
      <c r="T21" s="115">
        <v>11</v>
      </c>
      <c r="U21" s="18" t="s">
        <v>183</v>
      </c>
      <c r="W21" s="114">
        <v>43690.513888888891</v>
      </c>
    </row>
    <row r="22" spans="1:23" ht="15" customHeight="1">
      <c r="A22" s="117">
        <v>43785</v>
      </c>
      <c r="B22" s="36" t="s">
        <v>790</v>
      </c>
      <c r="C22" s="38">
        <v>101</v>
      </c>
      <c r="D22" s="37" t="s">
        <v>602</v>
      </c>
      <c r="E22" s="36" t="s">
        <v>218</v>
      </c>
      <c r="F22" s="55">
        <v>48</v>
      </c>
      <c r="G22" s="55">
        <v>150</v>
      </c>
      <c r="H22" s="55">
        <v>6.6</v>
      </c>
      <c r="I22" s="55">
        <v>84.9</v>
      </c>
      <c r="J22" s="119">
        <v>0.46</v>
      </c>
      <c r="K22" s="120">
        <v>4.0000000000000001E-3</v>
      </c>
      <c r="L22" s="55">
        <v>1.2</v>
      </c>
      <c r="M22" s="55" t="s">
        <v>219</v>
      </c>
      <c r="W22" s="114">
        <v>43787.384027777778</v>
      </c>
    </row>
    <row r="23" spans="1:23" ht="15" customHeight="1">
      <c r="A23" s="117">
        <v>43862</v>
      </c>
      <c r="B23" s="36" t="s">
        <v>793</v>
      </c>
      <c r="C23" s="38">
        <v>101</v>
      </c>
      <c r="D23" s="22"/>
      <c r="E23" s="36" t="s">
        <v>218</v>
      </c>
      <c r="F23" s="55">
        <v>34</v>
      </c>
      <c r="G23" s="55">
        <v>126.7</v>
      </c>
      <c r="H23" s="55">
        <v>7.4</v>
      </c>
      <c r="I23" s="55">
        <v>77.099999999999994</v>
      </c>
      <c r="J23" s="119">
        <v>0.5</v>
      </c>
      <c r="K23" s="120">
        <v>1.2999999999999999E-2</v>
      </c>
      <c r="L23" s="55">
        <v>1.3</v>
      </c>
      <c r="M23" s="55" t="s">
        <v>219</v>
      </c>
      <c r="W23" s="114">
        <v>43864.395833333336</v>
      </c>
    </row>
    <row r="24" spans="1:23" ht="15" customHeight="1">
      <c r="A24" s="117">
        <v>43955</v>
      </c>
      <c r="B24" s="36" t="s">
        <v>818</v>
      </c>
      <c r="C24" s="38">
        <v>101</v>
      </c>
      <c r="D24" s="22"/>
      <c r="E24" s="36" t="s">
        <v>218</v>
      </c>
      <c r="F24" s="55">
        <v>48</v>
      </c>
      <c r="G24" s="55">
        <v>125.2</v>
      </c>
      <c r="H24" s="55">
        <v>7.2</v>
      </c>
      <c r="I24" s="55">
        <v>82.9</v>
      </c>
      <c r="J24" s="119">
        <v>0.36</v>
      </c>
      <c r="K24" s="120">
        <v>5.0000000000000001E-3</v>
      </c>
      <c r="L24" s="55">
        <v>1.8</v>
      </c>
      <c r="M24" s="55" t="s">
        <v>219</v>
      </c>
      <c r="W24" s="114">
        <v>43956.375</v>
      </c>
    </row>
    <row r="25" spans="1:23" s="98" customFormat="1" ht="27.95" customHeight="1">
      <c r="A25" s="62">
        <v>45244</v>
      </c>
      <c r="B25" s="56" t="s">
        <v>1117</v>
      </c>
      <c r="C25" s="108">
        <v>101</v>
      </c>
      <c r="D25" s="107" t="s">
        <v>1118</v>
      </c>
      <c r="E25" s="57" t="s">
        <v>1119</v>
      </c>
      <c r="F25" s="56" t="s">
        <v>218</v>
      </c>
      <c r="G25" s="56">
        <v>156</v>
      </c>
      <c r="H25" s="58">
        <v>241.8</v>
      </c>
      <c r="I25" s="58">
        <v>7.1</v>
      </c>
      <c r="J25" s="58">
        <v>3182.3</v>
      </c>
      <c r="K25" s="59">
        <v>0.12</v>
      </c>
      <c r="L25" s="60">
        <v>8.0000000000000002E-3</v>
      </c>
      <c r="M25" s="58">
        <v>0</v>
      </c>
      <c r="N25" s="58">
        <v>1.2</v>
      </c>
      <c r="O25" s="106">
        <v>11.85</v>
      </c>
      <c r="P25" s="98">
        <v>108.3</v>
      </c>
      <c r="Q25" s="99">
        <v>0.4201388888888889</v>
      </c>
      <c r="R25" s="98">
        <v>52</v>
      </c>
      <c r="S25" s="98">
        <v>62</v>
      </c>
      <c r="V25" s="98">
        <v>11.4</v>
      </c>
    </row>
  </sheetData>
  <mergeCells count="2">
    <mergeCell ref="P1:R1"/>
    <mergeCell ref="S1:U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3"/>
  <sheetViews>
    <sheetView workbookViewId="0">
      <selection activeCell="K33" sqref="K33"/>
    </sheetView>
  </sheetViews>
  <sheetFormatPr defaultColWidth="8.85546875" defaultRowHeight="13.15"/>
  <cols>
    <col min="1" max="1" width="12.85546875" customWidth="1"/>
    <col min="2" max="2" width="11.7109375" bestFit="1" customWidth="1"/>
    <col min="3" max="3" width="12.42578125" bestFit="1" customWidth="1"/>
    <col min="4" max="4" width="15.42578125" bestFit="1" customWidth="1"/>
    <col min="5" max="5" width="11.42578125" bestFit="1" customWidth="1"/>
    <col min="6" max="6" width="17.140625" bestFit="1" customWidth="1"/>
    <col min="7" max="7" width="9.42578125" bestFit="1" customWidth="1"/>
    <col min="8" max="8" width="14.42578125" bestFit="1" customWidth="1"/>
    <col min="9" max="9" width="19.28515625" bestFit="1" customWidth="1"/>
    <col min="10" max="10" width="5.140625" bestFit="1" customWidth="1"/>
    <col min="11" max="12" width="14.42578125" customWidth="1"/>
    <col min="13" max="13" width="16" bestFit="1" customWidth="1"/>
    <col min="14" max="14" width="18" customWidth="1"/>
    <col min="15" max="15" width="8.7109375" bestFit="1" customWidth="1"/>
    <col min="17" max="17" width="10" bestFit="1" customWidth="1"/>
    <col min="18" max="18" width="8.28515625" bestFit="1" customWidth="1"/>
    <col min="20" max="20" width="10" bestFit="1" customWidth="1"/>
    <col min="21" max="21" width="8.28515625" bestFit="1" customWidth="1"/>
    <col min="22" max="22" width="10.42578125" bestFit="1" customWidth="1"/>
    <col min="23" max="23" width="13.28515625" bestFit="1" customWidth="1"/>
  </cols>
  <sheetData>
    <row r="1" spans="1:23" ht="15.6">
      <c r="A1" s="20" t="s">
        <v>1470</v>
      </c>
      <c r="B1" s="2"/>
      <c r="F1" s="2"/>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1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23">
        <v>41309</v>
      </c>
      <c r="C3" s="114">
        <v>41310.413194444445</v>
      </c>
      <c r="D3" s="36" t="s">
        <v>232</v>
      </c>
      <c r="E3">
        <v>105</v>
      </c>
      <c r="F3" s="38" t="s">
        <v>1470</v>
      </c>
      <c r="G3" s="36" t="s">
        <v>218</v>
      </c>
      <c r="H3" s="55">
        <v>6</v>
      </c>
      <c r="I3" s="55">
        <v>30.8</v>
      </c>
      <c r="J3" s="55">
        <v>6.62</v>
      </c>
      <c r="K3" s="55">
        <v>32.4</v>
      </c>
      <c r="L3" s="119">
        <v>0.81</v>
      </c>
      <c r="M3" s="120">
        <v>1.4E-2</v>
      </c>
      <c r="N3" s="55">
        <v>0.5</v>
      </c>
      <c r="O3" s="55" t="s">
        <v>219</v>
      </c>
    </row>
  </sheetData>
  <mergeCells count="2">
    <mergeCell ref="P1:R1"/>
    <mergeCell ref="S1:U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11"/>
  <sheetViews>
    <sheetView zoomScale="80" zoomScaleNormal="80" workbookViewId="0">
      <selection sqref="A1:IV2"/>
    </sheetView>
  </sheetViews>
  <sheetFormatPr defaultColWidth="8.85546875" defaultRowHeight="13.15"/>
  <cols>
    <col min="1" max="1" width="16.28515625" customWidth="1"/>
    <col min="2" max="2" width="17.42578125" bestFit="1" customWidth="1"/>
    <col min="3" max="3" width="17.28515625" customWidth="1"/>
    <col min="4" max="4" width="19.85546875" customWidth="1"/>
    <col min="5" max="5" width="13.7109375" customWidth="1"/>
    <col min="6" max="6" width="15.28515625" customWidth="1"/>
    <col min="7" max="7" width="13.85546875" customWidth="1"/>
    <col min="8" max="8" width="9.28515625" customWidth="1"/>
    <col min="9" max="9" width="17.28515625" customWidth="1"/>
    <col min="10" max="10" width="15.7109375" customWidth="1"/>
    <col min="11" max="11" width="17.28515625" customWidth="1"/>
    <col min="12" max="12" width="19" customWidth="1"/>
    <col min="13" max="13" width="12.85546875" customWidth="1"/>
    <col min="14" max="20" width="10.42578125" customWidth="1"/>
    <col min="21" max="21" width="13.28515625" customWidth="1"/>
    <col min="22" max="22" width="14.28515625" customWidth="1"/>
    <col min="23" max="23" width="11.42578125" customWidth="1"/>
  </cols>
  <sheetData>
    <row r="1" spans="1:24" ht="15.6">
      <c r="A1" s="20" t="s">
        <v>1471</v>
      </c>
      <c r="F1" s="2"/>
      <c r="P1" s="354" t="s">
        <v>1425</v>
      </c>
      <c r="Q1" s="354"/>
      <c r="R1" s="354"/>
      <c r="S1" s="354" t="s">
        <v>1426</v>
      </c>
      <c r="T1" s="354"/>
      <c r="U1" s="354"/>
    </row>
    <row r="2" spans="1:24" s="16" customFormat="1" ht="30" customHeight="1">
      <c r="A2" s="14" t="s">
        <v>1466</v>
      </c>
      <c r="B2" s="14" t="s">
        <v>1467</v>
      </c>
      <c r="C2" s="14" t="s">
        <v>1344</v>
      </c>
      <c r="D2" s="14" t="s">
        <v>187</v>
      </c>
      <c r="E2" s="14" t="s">
        <v>1468</v>
      </c>
      <c r="F2" s="21" t="s">
        <v>1463</v>
      </c>
      <c r="G2" s="1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4" ht="15" customHeight="1">
      <c r="A3" s="117">
        <v>41308</v>
      </c>
      <c r="C3" s="114">
        <v>41309.580555555556</v>
      </c>
      <c r="D3" s="36" t="s">
        <v>226</v>
      </c>
      <c r="E3" s="38">
        <v>107</v>
      </c>
      <c r="G3" s="36" t="s">
        <v>218</v>
      </c>
      <c r="H3" s="55">
        <v>14</v>
      </c>
      <c r="I3" s="55">
        <v>48.6</v>
      </c>
      <c r="J3" s="55">
        <v>7.03</v>
      </c>
      <c r="K3" s="55">
        <v>43.1</v>
      </c>
      <c r="L3" s="119">
        <v>0.85</v>
      </c>
      <c r="M3" s="120">
        <v>1.2E-2</v>
      </c>
      <c r="N3" s="55">
        <v>0.6</v>
      </c>
      <c r="O3" s="55" t="s">
        <v>219</v>
      </c>
    </row>
    <row r="4" spans="1:24" ht="15" customHeight="1">
      <c r="A4" s="117">
        <v>41413</v>
      </c>
      <c r="C4" s="114">
        <v>41415.409722222219</v>
      </c>
      <c r="D4" s="36" t="s">
        <v>242</v>
      </c>
      <c r="E4" s="38">
        <v>107</v>
      </c>
      <c r="G4" s="36" t="s">
        <v>218</v>
      </c>
      <c r="H4" s="55">
        <v>20</v>
      </c>
      <c r="I4" s="55">
        <v>55.7</v>
      </c>
      <c r="J4" s="55">
        <v>6.6</v>
      </c>
      <c r="K4" s="55">
        <v>41.1</v>
      </c>
      <c r="L4" s="119">
        <v>0.13</v>
      </c>
      <c r="M4" s="120">
        <v>8.0000000000000002E-3</v>
      </c>
      <c r="N4" s="55">
        <v>0.8</v>
      </c>
      <c r="O4" s="55" t="s">
        <v>219</v>
      </c>
    </row>
    <row r="5" spans="1:24" ht="15" customHeight="1">
      <c r="A5" s="117">
        <v>41490</v>
      </c>
      <c r="C5" s="114">
        <v>41491.548611111109</v>
      </c>
      <c r="D5" s="36" t="s">
        <v>261</v>
      </c>
      <c r="E5" s="38">
        <v>107</v>
      </c>
      <c r="G5" s="36" t="s">
        <v>218</v>
      </c>
      <c r="H5" s="55">
        <v>36</v>
      </c>
      <c r="I5" s="55">
        <v>87.6</v>
      </c>
      <c r="J5" s="55">
        <v>7.2</v>
      </c>
      <c r="K5" s="55">
        <v>205.6</v>
      </c>
      <c r="L5" s="119">
        <v>1.26</v>
      </c>
      <c r="M5" s="120">
        <v>3.5999999999999997E-2</v>
      </c>
      <c r="N5" s="55">
        <v>0.3</v>
      </c>
      <c r="O5" s="55" t="s">
        <v>219</v>
      </c>
    </row>
    <row r="6" spans="1:24" ht="15" customHeight="1">
      <c r="A6" s="117">
        <v>41589</v>
      </c>
      <c r="C6" s="114">
        <v>41590.496527777781</v>
      </c>
      <c r="D6" s="36" t="s">
        <v>277</v>
      </c>
      <c r="E6" s="38">
        <v>107</v>
      </c>
      <c r="G6" s="36" t="s">
        <v>218</v>
      </c>
      <c r="H6" s="55">
        <v>2</v>
      </c>
      <c r="I6" s="55">
        <v>61</v>
      </c>
      <c r="J6" s="55">
        <v>7</v>
      </c>
      <c r="K6" s="55">
        <v>28.9</v>
      </c>
      <c r="L6" s="119">
        <v>0.14000000000000001</v>
      </c>
      <c r="M6" s="120">
        <v>6.0000000000000001E-3</v>
      </c>
      <c r="N6" s="55">
        <v>0.7</v>
      </c>
      <c r="O6" s="55" t="s">
        <v>219</v>
      </c>
    </row>
    <row r="7" spans="1:24" ht="15" customHeight="1">
      <c r="A7" s="117">
        <v>41688</v>
      </c>
      <c r="C7" s="114">
        <v>41688.607638888891</v>
      </c>
      <c r="D7" s="36" t="s">
        <v>292</v>
      </c>
      <c r="E7" s="38">
        <v>107</v>
      </c>
      <c r="G7" s="36" t="s">
        <v>218</v>
      </c>
      <c r="H7" s="55">
        <v>12</v>
      </c>
      <c r="I7" s="55">
        <v>46.4</v>
      </c>
      <c r="J7" s="55">
        <v>6.81</v>
      </c>
      <c r="K7" s="55">
        <v>36.700000000000003</v>
      </c>
      <c r="L7" s="119">
        <v>0.12</v>
      </c>
      <c r="M7" s="120">
        <v>1.4E-2</v>
      </c>
      <c r="N7" s="55">
        <v>0.4</v>
      </c>
      <c r="O7" s="55" t="s">
        <v>219</v>
      </c>
    </row>
    <row r="8" spans="1:24" ht="15" customHeight="1">
      <c r="A8" s="117">
        <v>41953</v>
      </c>
      <c r="C8" s="114">
        <v>41954.673611111109</v>
      </c>
      <c r="D8" s="36" t="s">
        <v>332</v>
      </c>
      <c r="E8" s="38">
        <v>107</v>
      </c>
      <c r="G8" s="36" t="s">
        <v>218</v>
      </c>
      <c r="H8" s="55">
        <v>22</v>
      </c>
      <c r="I8" s="55">
        <v>67.599999999999994</v>
      </c>
      <c r="J8" s="55">
        <v>6.9</v>
      </c>
      <c r="K8" s="55">
        <v>29.1</v>
      </c>
      <c r="L8" s="119">
        <v>0.08</v>
      </c>
      <c r="M8" s="120">
        <v>1.7999999999999999E-2</v>
      </c>
      <c r="N8" s="55">
        <v>0.3</v>
      </c>
      <c r="O8" s="55" t="s">
        <v>219</v>
      </c>
    </row>
    <row r="9" spans="1:24" ht="15" customHeight="1">
      <c r="A9" s="117">
        <v>42040</v>
      </c>
      <c r="C9" s="114">
        <v>42040.604166666664</v>
      </c>
      <c r="D9" s="36" t="s">
        <v>353</v>
      </c>
      <c r="E9" s="38">
        <v>107</v>
      </c>
      <c r="G9" s="36" t="s">
        <v>218</v>
      </c>
      <c r="H9" s="55">
        <v>86</v>
      </c>
      <c r="I9" s="55">
        <v>48.2</v>
      </c>
      <c r="J9" s="55">
        <v>7.17</v>
      </c>
      <c r="K9" s="55">
        <v>32.5</v>
      </c>
      <c r="L9" s="119">
        <v>0.09</v>
      </c>
      <c r="M9" s="120">
        <v>0.01</v>
      </c>
      <c r="N9" s="55">
        <v>1.7</v>
      </c>
      <c r="O9" s="55" t="s">
        <v>219</v>
      </c>
    </row>
    <row r="10" spans="1:24" ht="15" customHeight="1">
      <c r="A10" s="117">
        <v>42127</v>
      </c>
      <c r="C10" s="114">
        <v>42128.369780092595</v>
      </c>
      <c r="D10" s="36" t="s">
        <v>356</v>
      </c>
      <c r="E10" s="38">
        <v>107</v>
      </c>
      <c r="G10" s="36" t="s">
        <v>218</v>
      </c>
      <c r="H10" s="55">
        <v>20</v>
      </c>
      <c r="I10" s="55">
        <v>53.4</v>
      </c>
      <c r="J10" s="55">
        <v>7.6</v>
      </c>
      <c r="K10" s="55">
        <v>45.8</v>
      </c>
      <c r="L10" s="119">
        <v>0.09</v>
      </c>
      <c r="M10" s="120">
        <v>0.02</v>
      </c>
      <c r="N10" s="55">
        <v>3</v>
      </c>
      <c r="O10" s="55" t="s">
        <v>219</v>
      </c>
    </row>
    <row r="11" spans="1:24" ht="15" customHeight="1">
      <c r="A11" s="117">
        <v>44154</v>
      </c>
      <c r="C11" s="114">
        <v>44154.649305555555</v>
      </c>
      <c r="D11" s="36" t="s">
        <v>842</v>
      </c>
      <c r="E11" s="38">
        <v>107</v>
      </c>
      <c r="G11" s="36" t="s">
        <v>218</v>
      </c>
      <c r="H11" s="55">
        <v>24</v>
      </c>
      <c r="I11" s="55">
        <v>64.2</v>
      </c>
      <c r="J11" s="55">
        <v>6.7</v>
      </c>
      <c r="K11" s="55">
        <v>42</v>
      </c>
      <c r="L11" s="119">
        <v>0.06</v>
      </c>
      <c r="M11" s="120">
        <v>1.7000000000000001E-2</v>
      </c>
      <c r="N11" s="55">
        <v>2.8</v>
      </c>
      <c r="O11" s="55">
        <v>9</v>
      </c>
      <c r="X11" s="17"/>
    </row>
  </sheetData>
  <mergeCells count="2">
    <mergeCell ref="P1:R1"/>
    <mergeCell ref="S1:U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9"/>
  <sheetViews>
    <sheetView workbookViewId="0">
      <selection sqref="A1:IV2"/>
    </sheetView>
  </sheetViews>
  <sheetFormatPr defaultColWidth="8.85546875" defaultRowHeight="13.15"/>
  <cols>
    <col min="1" max="1" width="14.7109375" customWidth="1"/>
    <col min="2" max="2" width="15.7109375" bestFit="1" customWidth="1"/>
    <col min="3" max="3" width="15.42578125" bestFit="1" customWidth="1"/>
    <col min="4" max="4" width="18" customWidth="1"/>
    <col min="5" max="5" width="14.7109375" customWidth="1"/>
    <col min="6" max="6" width="14.28515625" customWidth="1"/>
    <col min="7" max="7" width="16.28515625" customWidth="1"/>
    <col min="8" max="8" width="6.85546875" customWidth="1"/>
    <col min="9" max="9" width="17.7109375" customWidth="1"/>
    <col min="10" max="10" width="16.42578125" customWidth="1"/>
    <col min="11" max="11" width="20.140625" customWidth="1"/>
    <col min="12" max="12" width="20" customWidth="1"/>
    <col min="13" max="13" width="11.7109375" customWidth="1"/>
  </cols>
  <sheetData>
    <row r="1" spans="1:23" ht="15.6">
      <c r="A1" s="20" t="s">
        <v>1472</v>
      </c>
      <c r="F1" s="2"/>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1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117">
        <v>41308</v>
      </c>
      <c r="C3" s="114">
        <v>41309.580555555556</v>
      </c>
      <c r="D3" s="36" t="s">
        <v>220</v>
      </c>
      <c r="E3">
        <v>108</v>
      </c>
      <c r="F3" s="38"/>
      <c r="G3" s="36" t="s">
        <v>218</v>
      </c>
      <c r="H3" s="55">
        <v>8</v>
      </c>
      <c r="I3" s="55">
        <v>33.1</v>
      </c>
      <c r="J3" s="55">
        <v>6.68</v>
      </c>
      <c r="K3" s="55">
        <v>35.1</v>
      </c>
      <c r="L3" s="119">
        <v>0.71</v>
      </c>
      <c r="M3" s="120">
        <v>0.01</v>
      </c>
      <c r="N3" s="55">
        <v>0.6</v>
      </c>
    </row>
    <row r="4" spans="1:23" ht="15" customHeight="1">
      <c r="A4" s="117">
        <v>41413</v>
      </c>
      <c r="C4" s="114">
        <v>41415.409722222219</v>
      </c>
      <c r="D4" s="36" t="s">
        <v>243</v>
      </c>
      <c r="E4">
        <v>108</v>
      </c>
      <c r="F4" s="38"/>
      <c r="G4" s="36" t="s">
        <v>218</v>
      </c>
      <c r="H4" s="55">
        <v>14</v>
      </c>
      <c r="I4" s="55">
        <v>42.9</v>
      </c>
      <c r="J4" s="55">
        <v>6.23</v>
      </c>
      <c r="K4" s="55">
        <v>28.2</v>
      </c>
      <c r="L4" s="119">
        <v>0.1</v>
      </c>
      <c r="M4" s="120">
        <v>6.0000000000000001E-3</v>
      </c>
      <c r="N4" s="55">
        <v>1</v>
      </c>
    </row>
    <row r="5" spans="1:23" ht="15" customHeight="1">
      <c r="A5" s="117">
        <v>41589</v>
      </c>
      <c r="C5" s="114">
        <v>41590.496527777781</v>
      </c>
      <c r="D5" s="36" t="s">
        <v>276</v>
      </c>
      <c r="E5">
        <v>108</v>
      </c>
      <c r="F5" s="38"/>
      <c r="G5" s="36" t="s">
        <v>218</v>
      </c>
      <c r="H5" s="55">
        <v>14</v>
      </c>
      <c r="I5" s="55">
        <v>45.4</v>
      </c>
      <c r="J5" s="55">
        <v>6.77</v>
      </c>
      <c r="K5" s="55">
        <v>30.2</v>
      </c>
      <c r="L5" s="119">
        <v>0.17</v>
      </c>
      <c r="M5" s="120">
        <v>1.2E-2</v>
      </c>
      <c r="N5" s="55">
        <v>1</v>
      </c>
    </row>
    <row r="6" spans="1:23" ht="15" customHeight="1">
      <c r="A6" s="117">
        <v>41688</v>
      </c>
      <c r="C6" s="114">
        <v>41688.607638888891</v>
      </c>
      <c r="D6" s="36" t="s">
        <v>287</v>
      </c>
      <c r="E6">
        <v>108</v>
      </c>
      <c r="F6" s="38"/>
      <c r="G6" s="36" t="s">
        <v>218</v>
      </c>
      <c r="H6" s="55">
        <v>6</v>
      </c>
      <c r="I6" s="55">
        <v>33.299999999999997</v>
      </c>
      <c r="J6" s="55">
        <v>6.58</v>
      </c>
      <c r="K6" s="55">
        <v>25.3</v>
      </c>
      <c r="L6" s="119">
        <v>0.19</v>
      </c>
      <c r="M6" s="120">
        <v>1.6E-2</v>
      </c>
      <c r="N6" s="55">
        <v>0.7</v>
      </c>
    </row>
    <row r="7" spans="1:23" ht="15" customHeight="1">
      <c r="A7" s="117">
        <v>41953</v>
      </c>
      <c r="C7" s="114">
        <v>41954.673611111109</v>
      </c>
      <c r="D7" s="36" t="s">
        <v>331</v>
      </c>
      <c r="E7">
        <v>108</v>
      </c>
      <c r="F7" s="38"/>
      <c r="G7" s="36" t="s">
        <v>218</v>
      </c>
      <c r="H7" s="55">
        <v>12</v>
      </c>
      <c r="I7" s="55">
        <v>43.6</v>
      </c>
      <c r="J7" s="55">
        <v>6.89</v>
      </c>
      <c r="K7" s="55">
        <v>69.8</v>
      </c>
      <c r="L7" s="119">
        <v>0.06</v>
      </c>
      <c r="M7" s="120">
        <v>2.4E-2</v>
      </c>
      <c r="N7" s="55">
        <v>0.7</v>
      </c>
    </row>
    <row r="8" spans="1:23" ht="15" customHeight="1">
      <c r="A8" s="117">
        <v>42040</v>
      </c>
      <c r="C8" s="114">
        <v>42040.604166666664</v>
      </c>
      <c r="D8" s="36" t="s">
        <v>354</v>
      </c>
      <c r="E8">
        <v>108</v>
      </c>
      <c r="F8" s="38"/>
      <c r="G8" s="36" t="s">
        <v>218</v>
      </c>
      <c r="H8" s="55">
        <v>16</v>
      </c>
      <c r="I8" s="55">
        <v>33.4</v>
      </c>
      <c r="J8" s="55">
        <v>6.96</v>
      </c>
      <c r="K8" s="55">
        <v>31.6</v>
      </c>
      <c r="L8" s="119">
        <v>0.12</v>
      </c>
      <c r="M8" s="120">
        <v>0.01</v>
      </c>
      <c r="N8" s="55">
        <v>0.5</v>
      </c>
    </row>
    <row r="9" spans="1:23" ht="15" customHeight="1">
      <c r="A9" s="117">
        <v>42127</v>
      </c>
      <c r="C9" s="114">
        <v>42128.369780092595</v>
      </c>
      <c r="D9" s="36" t="s">
        <v>355</v>
      </c>
      <c r="E9">
        <v>108</v>
      </c>
      <c r="F9" s="38"/>
      <c r="G9" s="36" t="s">
        <v>218</v>
      </c>
      <c r="H9" s="55">
        <v>12</v>
      </c>
      <c r="I9" s="55">
        <v>40</v>
      </c>
      <c r="J9" s="55">
        <v>7.3</v>
      </c>
      <c r="K9" s="55">
        <v>33.799999999999997</v>
      </c>
      <c r="L9" s="119">
        <v>0.12</v>
      </c>
      <c r="M9" s="120">
        <v>2.4E-2</v>
      </c>
      <c r="N9" s="55">
        <v>1.6</v>
      </c>
    </row>
  </sheetData>
  <mergeCells count="2">
    <mergeCell ref="P1:R1"/>
    <mergeCell ref="S1:U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3"/>
  <sheetViews>
    <sheetView zoomScale="90" zoomScaleNormal="90" workbookViewId="0">
      <selection activeCell="W4" sqref="W4"/>
    </sheetView>
  </sheetViews>
  <sheetFormatPr defaultColWidth="8.85546875" defaultRowHeight="13.15"/>
  <cols>
    <col min="1" max="1" width="13.42578125" bestFit="1" customWidth="1"/>
    <col min="2" max="2" width="13.7109375" bestFit="1" customWidth="1"/>
    <col min="3" max="3" width="15.42578125" bestFit="1" customWidth="1"/>
    <col min="4" max="4" width="13.7109375" customWidth="1"/>
    <col min="5" max="5" width="12.42578125" customWidth="1"/>
    <col min="6" max="6" width="10" bestFit="1" customWidth="1"/>
    <col min="7" max="7" width="9" bestFit="1" customWidth="1"/>
    <col min="8" max="8" width="19" customWidth="1"/>
    <col min="9" max="9" width="11.140625" customWidth="1"/>
    <col min="10" max="10" width="5.140625" bestFit="1" customWidth="1"/>
    <col min="11" max="11" width="18" customWidth="1"/>
    <col min="12" max="12" width="20.7109375" customWidth="1"/>
    <col min="13" max="13" width="15.42578125" bestFit="1" customWidth="1"/>
  </cols>
  <sheetData>
    <row r="1" spans="1:23" ht="15.6">
      <c r="A1" s="20" t="s">
        <v>1473</v>
      </c>
      <c r="F1" s="2"/>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1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35">
        <v>41310</v>
      </c>
      <c r="C3" s="114">
        <v>41310.59375</v>
      </c>
      <c r="D3" s="36" t="s">
        <v>236</v>
      </c>
      <c r="F3" s="38" t="s">
        <v>237</v>
      </c>
      <c r="G3" s="36" t="s">
        <v>218</v>
      </c>
      <c r="H3" s="55">
        <v>112</v>
      </c>
      <c r="I3" s="55">
        <v>287.10000000000002</v>
      </c>
      <c r="J3" s="55">
        <v>7.95</v>
      </c>
      <c r="K3" s="55">
        <v>170.9</v>
      </c>
      <c r="L3" s="119">
        <v>1</v>
      </c>
      <c r="M3" s="120">
        <v>8.0000000000000002E-3</v>
      </c>
      <c r="N3" s="55">
        <v>3.3</v>
      </c>
      <c r="O3" s="55" t="s">
        <v>219</v>
      </c>
      <c r="P3" s="115">
        <v>3</v>
      </c>
      <c r="Q3" s="115">
        <v>1</v>
      </c>
      <c r="R3" s="115">
        <v>1</v>
      </c>
      <c r="S3" s="115">
        <v>9</v>
      </c>
      <c r="T3" s="115">
        <v>2</v>
      </c>
      <c r="U3" s="115">
        <v>1</v>
      </c>
      <c r="V3" s="115">
        <v>12</v>
      </c>
      <c r="W3" s="18" t="s">
        <v>183</v>
      </c>
    </row>
  </sheetData>
  <mergeCells count="2">
    <mergeCell ref="P1:R1"/>
    <mergeCell ref="S1:U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16"/>
  <sheetViews>
    <sheetView zoomScale="90" zoomScaleNormal="90" workbookViewId="0">
      <selection sqref="A1:IV2"/>
    </sheetView>
  </sheetViews>
  <sheetFormatPr defaultColWidth="8.85546875" defaultRowHeight="13.15"/>
  <cols>
    <col min="1" max="1" width="14.7109375" customWidth="1"/>
    <col min="2" max="2" width="15.7109375" bestFit="1" customWidth="1"/>
    <col min="3" max="3" width="15.42578125" bestFit="1" customWidth="1"/>
    <col min="4" max="4" width="13" customWidth="1"/>
    <col min="5" max="5" width="9.42578125" bestFit="1" customWidth="1"/>
    <col min="6" max="6" width="16.28515625" customWidth="1"/>
    <col min="7" max="7" width="14.28515625" customWidth="1"/>
    <col min="8" max="8" width="16.28515625" customWidth="1"/>
    <col min="9" max="9" width="14.28515625" customWidth="1"/>
    <col min="10" max="10" width="9.85546875" customWidth="1"/>
    <col min="11" max="11" width="16.7109375" customWidth="1"/>
    <col min="12" max="12" width="17.28515625" customWidth="1"/>
    <col min="13" max="13" width="15.42578125" bestFit="1" customWidth="1"/>
    <col min="14" max="14" width="19.140625" bestFit="1" customWidth="1"/>
  </cols>
  <sheetData>
    <row r="1" spans="1:23" ht="15.6">
      <c r="A1" s="20" t="s">
        <v>574</v>
      </c>
      <c r="F1" s="2"/>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1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117">
        <v>42590</v>
      </c>
      <c r="C3" s="114">
        <v>42591.361111111109</v>
      </c>
      <c r="D3" s="36" t="s">
        <v>445</v>
      </c>
      <c r="E3" s="38">
        <v>200</v>
      </c>
      <c r="G3" s="36" t="s">
        <v>218</v>
      </c>
      <c r="H3" s="55">
        <v>140</v>
      </c>
      <c r="I3" s="55">
        <v>510</v>
      </c>
      <c r="J3" s="55">
        <v>8</v>
      </c>
      <c r="K3" s="55">
        <v>312.5</v>
      </c>
      <c r="L3" s="119">
        <v>0.26</v>
      </c>
      <c r="M3" s="120">
        <v>1.6E-2</v>
      </c>
      <c r="N3" s="55">
        <v>6.4</v>
      </c>
      <c r="O3" s="55" t="s">
        <v>219</v>
      </c>
      <c r="P3" s="115">
        <v>4</v>
      </c>
      <c r="Q3" s="115">
        <v>3</v>
      </c>
      <c r="R3" s="115">
        <v>0</v>
      </c>
      <c r="S3" s="115">
        <v>12</v>
      </c>
      <c r="T3" s="115">
        <v>6</v>
      </c>
      <c r="U3" s="115">
        <v>0</v>
      </c>
      <c r="V3" s="115">
        <v>18</v>
      </c>
      <c r="W3" s="18" t="s">
        <v>184</v>
      </c>
    </row>
    <row r="4" spans="1:23" ht="15" customHeight="1">
      <c r="A4" s="117">
        <v>42686</v>
      </c>
      <c r="C4" s="114">
        <v>42688.336111111108</v>
      </c>
      <c r="D4" s="36" t="s">
        <v>481</v>
      </c>
      <c r="E4" s="38">
        <v>200</v>
      </c>
      <c r="G4" s="36" t="s">
        <v>218</v>
      </c>
      <c r="H4" s="55">
        <v>172</v>
      </c>
      <c r="I4" s="55">
        <v>707</v>
      </c>
      <c r="J4" s="55">
        <v>7.6</v>
      </c>
      <c r="K4" s="55">
        <v>397.8</v>
      </c>
      <c r="L4" s="119">
        <v>0.2</v>
      </c>
      <c r="M4" s="120">
        <v>2.5999999999999999E-2</v>
      </c>
      <c r="N4" s="55">
        <v>7.3</v>
      </c>
      <c r="O4" s="55" t="s">
        <v>219</v>
      </c>
    </row>
    <row r="5" spans="1:23" ht="15" customHeight="1">
      <c r="A5" s="117">
        <v>42778</v>
      </c>
      <c r="C5" s="114">
        <v>42779.350694444445</v>
      </c>
      <c r="D5" s="36" t="s">
        <v>499</v>
      </c>
      <c r="E5" s="38">
        <v>200</v>
      </c>
      <c r="G5" s="36" t="s">
        <v>218</v>
      </c>
      <c r="H5" s="55">
        <v>144</v>
      </c>
      <c r="I5" s="55">
        <v>655</v>
      </c>
      <c r="J5" s="55">
        <v>8</v>
      </c>
      <c r="K5" s="55">
        <v>388.9</v>
      </c>
      <c r="L5" s="119">
        <v>0.2</v>
      </c>
      <c r="M5" s="120">
        <v>2.1000000000000001E-2</v>
      </c>
      <c r="N5" s="55">
        <v>15.6</v>
      </c>
      <c r="O5" s="55" t="s">
        <v>219</v>
      </c>
    </row>
    <row r="6" spans="1:23" ht="15" customHeight="1">
      <c r="A6" s="117">
        <v>43053</v>
      </c>
      <c r="C6" s="114">
        <v>43054.489583333336</v>
      </c>
      <c r="D6" s="36" t="s">
        <v>573</v>
      </c>
      <c r="E6" s="38">
        <v>200</v>
      </c>
      <c r="G6" s="36" t="s">
        <v>218</v>
      </c>
      <c r="H6" s="55">
        <v>160</v>
      </c>
      <c r="I6" s="55">
        <v>647</v>
      </c>
      <c r="J6" s="55">
        <v>7.9</v>
      </c>
      <c r="K6" s="55">
        <v>417.8</v>
      </c>
      <c r="L6" s="119">
        <v>0.28000000000000003</v>
      </c>
      <c r="M6" s="120">
        <v>3.5999999999999997E-2</v>
      </c>
      <c r="N6" s="55">
        <v>5</v>
      </c>
      <c r="O6" s="55" t="s">
        <v>219</v>
      </c>
    </row>
    <row r="7" spans="1:23" ht="15" customHeight="1">
      <c r="A7" s="117">
        <v>43144</v>
      </c>
      <c r="C7" s="114">
        <v>43145.308333333334</v>
      </c>
      <c r="D7" s="36" t="s">
        <v>595</v>
      </c>
      <c r="E7" s="38">
        <v>200</v>
      </c>
      <c r="F7" s="118" t="s">
        <v>596</v>
      </c>
      <c r="G7" s="36" t="s">
        <v>218</v>
      </c>
      <c r="H7" s="55">
        <v>126</v>
      </c>
      <c r="I7" s="55">
        <v>613</v>
      </c>
      <c r="J7" s="55">
        <v>8</v>
      </c>
      <c r="K7" s="55">
        <v>357.8</v>
      </c>
      <c r="L7" s="119">
        <v>0.14000000000000001</v>
      </c>
      <c r="M7" s="120">
        <v>7.0000000000000001E-3</v>
      </c>
      <c r="N7" s="55">
        <v>2</v>
      </c>
      <c r="O7" s="55" t="s">
        <v>219</v>
      </c>
    </row>
    <row r="8" spans="1:23" ht="15" customHeight="1">
      <c r="A8" s="117">
        <v>43235</v>
      </c>
      <c r="C8" s="114">
        <v>43236.583333333336</v>
      </c>
      <c r="D8" s="36" t="s">
        <v>633</v>
      </c>
      <c r="E8" s="38">
        <v>200</v>
      </c>
      <c r="G8" s="36" t="s">
        <v>218</v>
      </c>
      <c r="H8" s="55">
        <v>142</v>
      </c>
      <c r="I8" s="55">
        <v>477</v>
      </c>
      <c r="J8" s="55">
        <v>7.8</v>
      </c>
      <c r="K8" s="55">
        <v>301.3</v>
      </c>
      <c r="L8" s="119">
        <v>0.55000000000000004</v>
      </c>
      <c r="M8" s="120">
        <v>1.2E-2</v>
      </c>
      <c r="N8" s="55">
        <v>2.8</v>
      </c>
      <c r="O8" s="55" t="s">
        <v>219</v>
      </c>
    </row>
    <row r="9" spans="1:23" ht="15" customHeight="1">
      <c r="A9" s="117">
        <v>43316</v>
      </c>
      <c r="C9" s="114">
        <v>43318.375</v>
      </c>
      <c r="D9" s="36" t="s">
        <v>639</v>
      </c>
      <c r="E9" s="38">
        <v>200</v>
      </c>
      <c r="F9" s="118" t="s">
        <v>640</v>
      </c>
      <c r="G9" s="36" t="s">
        <v>218</v>
      </c>
      <c r="H9" s="55">
        <v>136</v>
      </c>
      <c r="I9" s="55">
        <v>545</v>
      </c>
      <c r="J9" s="55">
        <v>7.4</v>
      </c>
      <c r="K9" s="55">
        <v>311.10000000000002</v>
      </c>
      <c r="L9" s="119">
        <v>0.3</v>
      </c>
      <c r="M9" s="120">
        <v>1.4999999999999999E-2</v>
      </c>
      <c r="N9" s="55">
        <v>14.1</v>
      </c>
      <c r="O9" s="55" t="s">
        <v>219</v>
      </c>
      <c r="P9" s="115">
        <v>4</v>
      </c>
      <c r="Q9" s="115">
        <v>1</v>
      </c>
      <c r="R9" s="115">
        <v>3</v>
      </c>
      <c r="S9" s="115">
        <v>12</v>
      </c>
      <c r="T9" s="115">
        <v>2</v>
      </c>
      <c r="U9" s="115">
        <v>3</v>
      </c>
      <c r="V9" s="115">
        <v>17</v>
      </c>
      <c r="W9" s="18" t="s">
        <v>184</v>
      </c>
    </row>
    <row r="10" spans="1:23" ht="15" customHeight="1">
      <c r="A10" s="117">
        <v>43415</v>
      </c>
      <c r="C10" s="114">
        <v>43416.395833333336</v>
      </c>
      <c r="D10" s="36" t="s">
        <v>679</v>
      </c>
      <c r="E10" s="38">
        <v>200</v>
      </c>
      <c r="G10" s="36" t="s">
        <v>218</v>
      </c>
      <c r="H10" s="55">
        <v>144</v>
      </c>
      <c r="I10" s="55">
        <v>593</v>
      </c>
      <c r="J10" s="55">
        <v>7.5</v>
      </c>
      <c r="K10" s="55">
        <v>341.6</v>
      </c>
      <c r="L10" s="119">
        <v>0.34</v>
      </c>
      <c r="M10" s="120">
        <v>0.01</v>
      </c>
      <c r="N10" s="55">
        <v>4.9000000000000004</v>
      </c>
      <c r="O10" s="55" t="s">
        <v>219</v>
      </c>
    </row>
    <row r="11" spans="1:23" ht="15" customHeight="1">
      <c r="A11" s="117">
        <v>43499</v>
      </c>
      <c r="C11" s="114">
        <v>43500.333333333336</v>
      </c>
      <c r="D11" s="36" t="s">
        <v>698</v>
      </c>
      <c r="E11" s="38">
        <v>200</v>
      </c>
      <c r="F11" s="118" t="s">
        <v>596</v>
      </c>
      <c r="G11" s="36" t="s">
        <v>218</v>
      </c>
      <c r="H11" s="55">
        <v>94</v>
      </c>
      <c r="I11" s="55">
        <v>472</v>
      </c>
      <c r="J11" s="55">
        <v>8.6999999999999993</v>
      </c>
      <c r="K11" s="55">
        <v>211.1</v>
      </c>
      <c r="L11" s="119">
        <v>0.17</v>
      </c>
      <c r="M11" s="120">
        <v>0</v>
      </c>
      <c r="N11" s="55">
        <v>2.2999999999999998</v>
      </c>
      <c r="O11" s="55" t="s">
        <v>219</v>
      </c>
    </row>
    <row r="12" spans="1:23" ht="15" customHeight="1">
      <c r="A12" s="117">
        <v>43602</v>
      </c>
      <c r="C12" s="114">
        <v>43602.347222222219</v>
      </c>
      <c r="D12" s="36" t="s">
        <v>733</v>
      </c>
      <c r="E12" s="38">
        <v>200</v>
      </c>
      <c r="F12" s="118" t="s">
        <v>640</v>
      </c>
      <c r="G12" s="36" t="s">
        <v>218</v>
      </c>
      <c r="H12" s="55">
        <v>124</v>
      </c>
      <c r="I12" s="55">
        <v>447</v>
      </c>
      <c r="J12" s="55">
        <v>7.6</v>
      </c>
      <c r="K12" s="55">
        <v>257.3</v>
      </c>
      <c r="L12" s="119">
        <v>0.45</v>
      </c>
      <c r="M12" s="120">
        <v>8.9999999999999993E-3</v>
      </c>
      <c r="N12" s="55">
        <v>2.1</v>
      </c>
      <c r="O12" s="55" t="s">
        <v>219</v>
      </c>
      <c r="P12" s="115">
        <v>2</v>
      </c>
      <c r="Q12" s="115">
        <v>2</v>
      </c>
      <c r="R12" s="115">
        <v>3</v>
      </c>
      <c r="S12" s="115">
        <v>6</v>
      </c>
      <c r="T12" s="115">
        <v>4</v>
      </c>
      <c r="U12" s="115">
        <v>3</v>
      </c>
      <c r="V12" s="115">
        <v>13</v>
      </c>
      <c r="W12" s="18" t="s">
        <v>183</v>
      </c>
    </row>
    <row r="13" spans="1:23" ht="15" customHeight="1">
      <c r="A13" s="117">
        <v>43691</v>
      </c>
      <c r="C13" s="114">
        <v>43692.375</v>
      </c>
      <c r="D13" s="36" t="s">
        <v>762</v>
      </c>
      <c r="E13" s="38">
        <v>200</v>
      </c>
      <c r="F13" s="17"/>
      <c r="G13" s="36" t="s">
        <v>218</v>
      </c>
      <c r="H13" s="55">
        <v>130</v>
      </c>
      <c r="I13" s="55">
        <v>543</v>
      </c>
      <c r="J13" s="55">
        <v>7.8</v>
      </c>
      <c r="K13" s="55">
        <v>317.60000000000002</v>
      </c>
      <c r="L13" s="119">
        <v>0.28000000000000003</v>
      </c>
      <c r="M13" s="120">
        <v>8.0000000000000002E-3</v>
      </c>
      <c r="N13" s="55">
        <v>3.1</v>
      </c>
      <c r="O13" s="55" t="s">
        <v>219</v>
      </c>
      <c r="P13" s="115">
        <v>2</v>
      </c>
      <c r="Q13" s="115">
        <v>2</v>
      </c>
      <c r="R13" s="115">
        <v>3</v>
      </c>
      <c r="S13" s="115">
        <v>6</v>
      </c>
      <c r="T13" s="115">
        <v>4</v>
      </c>
      <c r="U13" s="115">
        <v>3</v>
      </c>
      <c r="V13" s="115">
        <v>13</v>
      </c>
      <c r="W13" s="18" t="s">
        <v>183</v>
      </c>
    </row>
    <row r="14" spans="1:23" ht="15" customHeight="1">
      <c r="A14" s="117">
        <v>43774</v>
      </c>
      <c r="C14" s="114">
        <v>43775.3125</v>
      </c>
      <c r="D14" s="36" t="s">
        <v>779</v>
      </c>
      <c r="E14" s="38">
        <v>200</v>
      </c>
      <c r="F14" s="17"/>
      <c r="G14" s="36" t="s">
        <v>218</v>
      </c>
      <c r="H14" s="55">
        <v>126</v>
      </c>
      <c r="I14" s="55">
        <v>406</v>
      </c>
      <c r="J14" s="55">
        <v>7.4</v>
      </c>
      <c r="K14" s="55">
        <v>223.3</v>
      </c>
      <c r="L14" s="119">
        <v>0.62</v>
      </c>
      <c r="M14" s="120">
        <v>1.2E-2</v>
      </c>
      <c r="N14" s="55">
        <v>1</v>
      </c>
      <c r="O14" s="55" t="s">
        <v>219</v>
      </c>
    </row>
    <row r="15" spans="1:23" ht="15" customHeight="1">
      <c r="A15" s="117">
        <v>43864</v>
      </c>
      <c r="C15" s="114">
        <v>43864.673611111109</v>
      </c>
      <c r="D15" s="36" t="s">
        <v>806</v>
      </c>
      <c r="E15" s="38">
        <v>200</v>
      </c>
      <c r="F15" s="17"/>
      <c r="G15" s="36" t="s">
        <v>218</v>
      </c>
      <c r="H15" s="55">
        <v>94</v>
      </c>
      <c r="I15" s="55">
        <v>358</v>
      </c>
      <c r="J15" s="55">
        <v>8.5</v>
      </c>
      <c r="K15" s="55">
        <v>206</v>
      </c>
      <c r="L15" s="119">
        <v>0.3</v>
      </c>
      <c r="M15" s="120">
        <v>8.0000000000000002E-3</v>
      </c>
      <c r="N15" s="55">
        <v>1.6</v>
      </c>
      <c r="O15" s="55" t="s">
        <v>219</v>
      </c>
    </row>
    <row r="16" spans="1:23" ht="15" customHeight="1">
      <c r="A16" s="117">
        <v>43955</v>
      </c>
      <c r="C16" s="114">
        <v>43956.375</v>
      </c>
      <c r="D16" s="36" t="s">
        <v>816</v>
      </c>
      <c r="E16" s="38">
        <v>200</v>
      </c>
      <c r="F16" s="17"/>
      <c r="G16" s="36" t="s">
        <v>218</v>
      </c>
      <c r="H16" s="55">
        <v>141</v>
      </c>
      <c r="I16" s="55">
        <v>446</v>
      </c>
      <c r="J16" s="55">
        <v>7.6</v>
      </c>
      <c r="K16" s="55">
        <v>283.3</v>
      </c>
      <c r="L16" s="119">
        <v>0.86</v>
      </c>
      <c r="M16" s="120">
        <v>1.2999999999999999E-2</v>
      </c>
      <c r="N16" s="55">
        <v>1.3</v>
      </c>
      <c r="O16" s="55" t="s">
        <v>219</v>
      </c>
    </row>
  </sheetData>
  <mergeCells count="2">
    <mergeCell ref="P1:R1"/>
    <mergeCell ref="S1:U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9389-020A-4A0E-ACC0-C900A34563B5}">
  <dimension ref="A1:R22"/>
  <sheetViews>
    <sheetView topLeftCell="A8" workbookViewId="0">
      <selection activeCell="R13" sqref="R13"/>
    </sheetView>
  </sheetViews>
  <sheetFormatPr defaultColWidth="8.85546875" defaultRowHeight="13.15"/>
  <cols>
    <col min="16" max="16" width="11.7109375" bestFit="1" customWidth="1"/>
    <col min="17" max="17" width="36.7109375" bestFit="1" customWidth="1"/>
  </cols>
  <sheetData>
    <row r="1" spans="1:18">
      <c r="A1" s="18" t="s">
        <v>173</v>
      </c>
    </row>
    <row r="7" spans="1:18" ht="14.45">
      <c r="P7" s="14" t="s">
        <v>24</v>
      </c>
      <c r="Q7" s="14" t="s">
        <v>25</v>
      </c>
    </row>
    <row r="8" spans="1:18" ht="14.45">
      <c r="P8" s="9">
        <v>102</v>
      </c>
      <c r="Q8" s="9" t="s">
        <v>40</v>
      </c>
    </row>
    <row r="9" spans="1:18" ht="14.45">
      <c r="P9" s="9">
        <v>103</v>
      </c>
      <c r="Q9" s="9" t="s">
        <v>45</v>
      </c>
    </row>
    <row r="10" spans="1:18" ht="14.45">
      <c r="P10" s="9">
        <v>104</v>
      </c>
      <c r="Q10" s="9" t="s">
        <v>51</v>
      </c>
    </row>
    <row r="11" spans="1:18" ht="14.45">
      <c r="P11" s="9">
        <v>109</v>
      </c>
      <c r="Q11" s="9" t="s">
        <v>68</v>
      </c>
    </row>
    <row r="12" spans="1:18" ht="14.45">
      <c r="P12" s="27">
        <v>110</v>
      </c>
      <c r="Q12" s="25" t="s">
        <v>73</v>
      </c>
    </row>
    <row r="13" spans="1:18" ht="14.45">
      <c r="P13" s="333">
        <v>112</v>
      </c>
      <c r="Q13" s="334" t="s">
        <v>174</v>
      </c>
      <c r="R13" s="335" t="s">
        <v>175</v>
      </c>
    </row>
    <row r="14" spans="1:18" ht="14.45">
      <c r="P14" s="9">
        <v>201</v>
      </c>
      <c r="Q14" s="9" t="s">
        <v>87</v>
      </c>
    </row>
    <row r="15" spans="1:18" ht="14.45">
      <c r="P15" s="9">
        <v>205</v>
      </c>
      <c r="Q15" s="9" t="s">
        <v>99</v>
      </c>
    </row>
    <row r="16" spans="1:18" ht="14.45">
      <c r="P16" s="9">
        <v>210</v>
      </c>
      <c r="Q16" s="9" t="s">
        <v>107</v>
      </c>
    </row>
    <row r="17" spans="16:17" ht="14.45">
      <c r="P17" s="9">
        <v>300</v>
      </c>
      <c r="Q17" s="9" t="s">
        <v>112</v>
      </c>
    </row>
    <row r="18" spans="16:17" ht="14.45">
      <c r="P18" s="9">
        <v>302</v>
      </c>
      <c r="Q18" s="9" t="s">
        <v>121</v>
      </c>
    </row>
    <row r="19" spans="16:17" ht="14.45">
      <c r="P19" s="9">
        <v>303</v>
      </c>
      <c r="Q19" s="9" t="s">
        <v>124</v>
      </c>
    </row>
    <row r="20" spans="16:17" ht="14.45">
      <c r="P20" s="9">
        <v>304</v>
      </c>
      <c r="Q20" s="9" t="s">
        <v>127</v>
      </c>
    </row>
    <row r="21" spans="16:17" ht="14.45">
      <c r="P21" s="9">
        <v>307</v>
      </c>
      <c r="Q21" s="9" t="s">
        <v>138</v>
      </c>
    </row>
    <row r="22" spans="16:17" ht="14.45">
      <c r="P22" s="9">
        <v>308</v>
      </c>
      <c r="Q22" s="9" t="s">
        <v>142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12"/>
  <sheetViews>
    <sheetView zoomScale="90" zoomScaleNormal="90" workbookViewId="0">
      <selection sqref="A1:IV2"/>
    </sheetView>
  </sheetViews>
  <sheetFormatPr defaultColWidth="8.85546875" defaultRowHeight="13.15"/>
  <cols>
    <col min="1" max="1" width="14.7109375" customWidth="1"/>
    <col min="2" max="2" width="15.7109375" bestFit="1" customWidth="1"/>
    <col min="3" max="3" width="15.42578125" bestFit="1" customWidth="1"/>
    <col min="4" max="4" width="10.140625" bestFit="1" customWidth="1"/>
    <col min="5" max="5" width="9.42578125" bestFit="1" customWidth="1"/>
    <col min="6" max="6" width="16" customWidth="1"/>
    <col min="7" max="7" width="12.28515625" customWidth="1"/>
    <col min="8" max="8" width="15.42578125" customWidth="1"/>
    <col min="9" max="9" width="14.42578125" customWidth="1"/>
    <col min="10" max="10" width="5.140625" bestFit="1" customWidth="1"/>
    <col min="11" max="11" width="15.85546875" customWidth="1"/>
    <col min="12" max="12" width="17.7109375" customWidth="1"/>
    <col min="13" max="13" width="13.28515625" customWidth="1"/>
    <col min="14" max="14" width="15.7109375" customWidth="1"/>
  </cols>
  <sheetData>
    <row r="1" spans="1:23" ht="15.6">
      <c r="A1" s="20" t="s">
        <v>1474</v>
      </c>
      <c r="F1" s="2"/>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1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117">
        <v>42681</v>
      </c>
      <c r="C3" s="114">
        <v>42682.59375</v>
      </c>
      <c r="D3" s="36" t="s">
        <v>475</v>
      </c>
      <c r="E3" s="38">
        <v>202</v>
      </c>
      <c r="G3" s="36" t="s">
        <v>218</v>
      </c>
      <c r="H3" s="55">
        <v>148</v>
      </c>
      <c r="I3" s="55">
        <v>583</v>
      </c>
      <c r="J3" s="55">
        <v>7.7</v>
      </c>
      <c r="K3" s="55">
        <v>352.5</v>
      </c>
      <c r="L3" s="119">
        <v>0.49</v>
      </c>
      <c r="M3" s="120">
        <v>2.1000000000000001E-2</v>
      </c>
      <c r="N3" s="55">
        <v>1</v>
      </c>
      <c r="O3" s="55" t="s">
        <v>219</v>
      </c>
    </row>
    <row r="4" spans="1:23" ht="15" customHeight="1">
      <c r="A4" s="117">
        <v>42872</v>
      </c>
      <c r="C4" s="114">
        <v>42872.5</v>
      </c>
      <c r="D4" s="36" t="s">
        <v>528</v>
      </c>
      <c r="E4" s="38">
        <v>202</v>
      </c>
      <c r="G4" s="36" t="s">
        <v>218</v>
      </c>
      <c r="H4" s="55">
        <v>116</v>
      </c>
      <c r="I4" s="55">
        <v>444</v>
      </c>
      <c r="J4" s="55">
        <v>7.9</v>
      </c>
      <c r="K4" s="55">
        <v>268.89999999999998</v>
      </c>
      <c r="L4" s="119">
        <v>1.75</v>
      </c>
      <c r="M4" s="120">
        <v>6.2E-2</v>
      </c>
      <c r="N4" s="55">
        <v>5.6</v>
      </c>
      <c r="O4" s="55" t="s">
        <v>219</v>
      </c>
    </row>
    <row r="5" spans="1:23" ht="15" customHeight="1">
      <c r="A5" s="117">
        <v>43144</v>
      </c>
      <c r="C5" s="114">
        <v>43145.308333333334</v>
      </c>
      <c r="D5" s="36" t="s">
        <v>591</v>
      </c>
      <c r="E5" s="38">
        <v>202</v>
      </c>
      <c r="F5" s="118" t="s">
        <v>592</v>
      </c>
      <c r="G5" s="36" t="s">
        <v>218</v>
      </c>
      <c r="H5" s="55">
        <v>122</v>
      </c>
      <c r="I5" s="55">
        <v>725</v>
      </c>
      <c r="J5" s="55">
        <v>7.8</v>
      </c>
      <c r="K5" s="55">
        <v>395.6</v>
      </c>
      <c r="L5" s="119">
        <v>0.95</v>
      </c>
      <c r="M5" s="120">
        <v>0</v>
      </c>
      <c r="N5" s="55">
        <v>1</v>
      </c>
      <c r="O5" s="55" t="s">
        <v>219</v>
      </c>
    </row>
    <row r="6" spans="1:23" ht="15" customHeight="1">
      <c r="A6" s="117">
        <v>43225</v>
      </c>
      <c r="C6" s="114">
        <v>43227.347222222219</v>
      </c>
      <c r="D6" s="36" t="s">
        <v>610</v>
      </c>
      <c r="E6" s="38">
        <v>202</v>
      </c>
      <c r="G6" s="36" t="s">
        <v>218</v>
      </c>
      <c r="H6" s="55">
        <v>152</v>
      </c>
      <c r="I6" s="55">
        <v>512</v>
      </c>
      <c r="J6" s="55">
        <v>7.8</v>
      </c>
      <c r="K6" s="55">
        <v>306.2</v>
      </c>
      <c r="L6" s="119">
        <v>1.24</v>
      </c>
      <c r="M6" s="120">
        <v>2.3E-2</v>
      </c>
      <c r="N6" s="55">
        <v>2.2000000000000002</v>
      </c>
      <c r="O6" s="55" t="s">
        <v>219</v>
      </c>
      <c r="P6" s="115">
        <v>1</v>
      </c>
      <c r="Q6" s="115">
        <v>4</v>
      </c>
      <c r="R6" s="115">
        <v>2</v>
      </c>
      <c r="S6" s="115">
        <v>3</v>
      </c>
      <c r="T6" s="115">
        <v>8</v>
      </c>
      <c r="U6" s="115">
        <v>2</v>
      </c>
      <c r="V6" s="115">
        <v>13</v>
      </c>
      <c r="W6" s="18" t="s">
        <v>183</v>
      </c>
    </row>
    <row r="7" spans="1:23" ht="15" customHeight="1">
      <c r="A7" s="117">
        <v>43319</v>
      </c>
      <c r="C7" s="114">
        <v>43319.459027777775</v>
      </c>
      <c r="D7" s="36" t="s">
        <v>658</v>
      </c>
      <c r="E7" s="38">
        <v>202</v>
      </c>
      <c r="G7" s="36" t="s">
        <v>218</v>
      </c>
      <c r="H7" s="55">
        <v>174</v>
      </c>
      <c r="I7" s="55">
        <v>662</v>
      </c>
      <c r="J7" s="55">
        <v>8</v>
      </c>
      <c r="K7" s="55">
        <v>375.8</v>
      </c>
      <c r="L7" s="119">
        <v>1.55</v>
      </c>
      <c r="M7" s="120">
        <v>7.1999999999999995E-2</v>
      </c>
      <c r="N7" s="55">
        <v>4</v>
      </c>
      <c r="O7" s="55" t="s">
        <v>219</v>
      </c>
      <c r="P7" s="115">
        <v>1</v>
      </c>
      <c r="Q7" s="115">
        <v>3</v>
      </c>
      <c r="R7" s="115">
        <v>1</v>
      </c>
      <c r="S7" s="115">
        <v>3</v>
      </c>
      <c r="T7" s="115">
        <v>6</v>
      </c>
      <c r="U7" s="115">
        <v>1</v>
      </c>
      <c r="V7" s="115">
        <v>10</v>
      </c>
      <c r="W7" s="18" t="s">
        <v>182</v>
      </c>
    </row>
    <row r="8" spans="1:23" ht="15" customHeight="1">
      <c r="A8" s="117">
        <v>43419</v>
      </c>
      <c r="C8" s="114">
        <v>43419.680555555555</v>
      </c>
      <c r="D8" s="36" t="s">
        <v>687</v>
      </c>
      <c r="E8" s="38">
        <v>202</v>
      </c>
      <c r="G8" s="36" t="s">
        <v>218</v>
      </c>
      <c r="H8" s="55">
        <v>128</v>
      </c>
      <c r="I8" s="55">
        <v>470</v>
      </c>
      <c r="J8" s="55">
        <v>7.5</v>
      </c>
      <c r="K8" s="55">
        <v>245.5</v>
      </c>
      <c r="L8" s="119">
        <v>0.88</v>
      </c>
      <c r="M8" s="120">
        <v>1.7999999999999999E-2</v>
      </c>
      <c r="N8" s="55">
        <v>3.2</v>
      </c>
      <c r="O8" s="55" t="s">
        <v>219</v>
      </c>
    </row>
    <row r="9" spans="1:23" ht="15" customHeight="1">
      <c r="A9" s="117">
        <v>43510</v>
      </c>
      <c r="C9" s="114">
        <v>43510.694444444445</v>
      </c>
      <c r="D9" s="36" t="s">
        <v>711</v>
      </c>
      <c r="E9" s="38">
        <v>202</v>
      </c>
      <c r="F9" s="118" t="s">
        <v>592</v>
      </c>
      <c r="G9" s="36" t="s">
        <v>218</v>
      </c>
      <c r="H9" s="55">
        <v>136</v>
      </c>
      <c r="I9" s="55">
        <v>526</v>
      </c>
      <c r="J9" s="55">
        <v>7.7</v>
      </c>
      <c r="K9" s="55">
        <v>287.60000000000002</v>
      </c>
      <c r="L9" s="119">
        <v>1.34</v>
      </c>
      <c r="M9" s="120">
        <v>1.7999999999999999E-2</v>
      </c>
      <c r="N9" s="55">
        <v>0.9</v>
      </c>
      <c r="O9" s="55" t="s">
        <v>219</v>
      </c>
    </row>
    <row r="10" spans="1:23" ht="15" customHeight="1">
      <c r="A10" s="117">
        <v>43626</v>
      </c>
      <c r="C10" s="114">
        <v>43626.427083333336</v>
      </c>
      <c r="D10" s="36" t="s">
        <v>741</v>
      </c>
      <c r="E10" s="38">
        <v>202</v>
      </c>
      <c r="G10" s="36" t="s">
        <v>218</v>
      </c>
      <c r="H10" s="55">
        <v>168</v>
      </c>
      <c r="I10" s="55">
        <v>583</v>
      </c>
      <c r="J10" s="55">
        <v>7.6</v>
      </c>
      <c r="K10" s="55">
        <v>344.9</v>
      </c>
      <c r="L10" s="119">
        <v>1.26</v>
      </c>
      <c r="M10" s="120">
        <v>0.04</v>
      </c>
      <c r="N10" s="55">
        <v>4.2</v>
      </c>
      <c r="O10" s="55" t="s">
        <v>219</v>
      </c>
    </row>
    <row r="11" spans="1:23" ht="15" customHeight="1">
      <c r="A11" s="117">
        <v>43787</v>
      </c>
      <c r="C11" s="114">
        <v>43787.423611111109</v>
      </c>
      <c r="D11" s="36" t="s">
        <v>791</v>
      </c>
      <c r="E11" s="38">
        <v>202</v>
      </c>
      <c r="F11" s="17"/>
      <c r="G11" s="36" t="s">
        <v>218</v>
      </c>
      <c r="H11" s="55">
        <v>158</v>
      </c>
      <c r="I11" s="55">
        <v>558</v>
      </c>
      <c r="J11" s="55">
        <v>7.4</v>
      </c>
      <c r="K11" s="55">
        <v>300.7</v>
      </c>
      <c r="L11" s="119">
        <v>0.95</v>
      </c>
      <c r="M11" s="120">
        <v>2.1999999999999999E-2</v>
      </c>
      <c r="N11" s="55">
        <v>1.5</v>
      </c>
      <c r="O11" s="55" t="s">
        <v>219</v>
      </c>
    </row>
    <row r="12" spans="1:23" ht="15" customHeight="1">
      <c r="A12" s="117">
        <v>43869</v>
      </c>
      <c r="C12" s="114">
        <v>43871.451388888891</v>
      </c>
      <c r="D12" s="36" t="s">
        <v>808</v>
      </c>
      <c r="E12" s="38">
        <v>202</v>
      </c>
      <c r="F12" s="17"/>
      <c r="G12" s="36" t="s">
        <v>218</v>
      </c>
      <c r="H12" s="55">
        <v>138</v>
      </c>
      <c r="I12" s="55">
        <v>485</v>
      </c>
      <c r="J12" s="55">
        <v>7.4</v>
      </c>
      <c r="K12" s="55">
        <v>269.10000000000002</v>
      </c>
      <c r="L12" s="119">
        <v>1.17</v>
      </c>
      <c r="M12" s="120">
        <v>2.5999999999999999E-2</v>
      </c>
      <c r="N12" s="55">
        <v>1.5</v>
      </c>
      <c r="O12" s="55" t="s">
        <v>219</v>
      </c>
    </row>
  </sheetData>
  <mergeCells count="2">
    <mergeCell ref="P1:R1"/>
    <mergeCell ref="S1:U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28"/>
  <sheetViews>
    <sheetView zoomScale="80" zoomScaleNormal="80" workbookViewId="0">
      <selection sqref="A1:IV2"/>
    </sheetView>
  </sheetViews>
  <sheetFormatPr defaultColWidth="8.85546875" defaultRowHeight="13.15"/>
  <cols>
    <col min="1" max="1" width="14.7109375" customWidth="1"/>
    <col min="2" max="2" width="15.7109375" bestFit="1" customWidth="1"/>
    <col min="3" max="3" width="15.42578125" bestFit="1" customWidth="1"/>
    <col min="4" max="4" width="10.140625" bestFit="1" customWidth="1"/>
    <col min="5" max="5" width="9.42578125" style="2" bestFit="1" customWidth="1"/>
    <col min="6" max="6" width="23.42578125" bestFit="1" customWidth="1"/>
    <col min="7" max="7" width="19.28515625" style="1" bestFit="1" customWidth="1"/>
    <col min="8" max="8" width="18.28515625" customWidth="1"/>
    <col min="9" max="9" width="16.42578125" customWidth="1"/>
    <col min="10" max="10" width="5.140625" bestFit="1" customWidth="1"/>
    <col min="11" max="11" width="15.28515625" customWidth="1"/>
    <col min="12" max="12" width="17.28515625" customWidth="1"/>
    <col min="13" max="13" width="15.42578125" bestFit="1" customWidth="1"/>
    <col min="14" max="14" width="21.7109375" bestFit="1" customWidth="1"/>
  </cols>
  <sheetData>
    <row r="1" spans="1:23" ht="15.6">
      <c r="A1" s="20" t="s">
        <v>1475</v>
      </c>
      <c r="E1"/>
      <c r="F1" s="2"/>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2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117">
        <v>41308</v>
      </c>
      <c r="C3" s="114">
        <v>41309.580555555556</v>
      </c>
      <c r="D3" s="36" t="s">
        <v>222</v>
      </c>
      <c r="E3" s="38">
        <v>206</v>
      </c>
      <c r="G3" s="36" t="s">
        <v>218</v>
      </c>
      <c r="H3" s="55">
        <v>160</v>
      </c>
      <c r="I3" s="55">
        <v>554</v>
      </c>
      <c r="J3" s="55">
        <v>8.02</v>
      </c>
      <c r="K3" s="55">
        <v>346.4</v>
      </c>
      <c r="L3" s="119">
        <v>5.26</v>
      </c>
      <c r="M3" s="120">
        <v>0.02</v>
      </c>
      <c r="N3" s="55">
        <v>0.4</v>
      </c>
      <c r="O3" s="55" t="s">
        <v>219</v>
      </c>
    </row>
    <row r="4" spans="1:23" ht="15" customHeight="1">
      <c r="A4" s="117">
        <v>41429</v>
      </c>
      <c r="C4" s="114">
        <v>41430.522222222222</v>
      </c>
      <c r="D4" s="36" t="s">
        <v>249</v>
      </c>
      <c r="E4" s="38">
        <v>206</v>
      </c>
      <c r="G4" s="36" t="s">
        <v>218</v>
      </c>
      <c r="H4" s="55">
        <v>154</v>
      </c>
      <c r="I4" s="55">
        <v>551</v>
      </c>
      <c r="J4" s="55">
        <v>7.82</v>
      </c>
      <c r="K4" s="55">
        <v>328.7</v>
      </c>
      <c r="L4" s="119">
        <v>5.99</v>
      </c>
      <c r="M4" s="120">
        <v>3.7999999999999999E-2</v>
      </c>
      <c r="N4" s="55">
        <v>73.2</v>
      </c>
      <c r="O4" s="55" t="s">
        <v>219</v>
      </c>
      <c r="P4" s="115">
        <v>0</v>
      </c>
      <c r="Q4" s="115">
        <v>3</v>
      </c>
      <c r="R4" s="115">
        <v>1</v>
      </c>
      <c r="S4" s="115">
        <v>0</v>
      </c>
      <c r="T4" s="115">
        <v>6</v>
      </c>
      <c r="U4" s="115">
        <v>1</v>
      </c>
      <c r="V4" s="115">
        <v>7</v>
      </c>
      <c r="W4" s="18" t="s">
        <v>182</v>
      </c>
    </row>
    <row r="5" spans="1:23" ht="15" customHeight="1">
      <c r="A5" s="117">
        <v>41492</v>
      </c>
      <c r="C5" s="114">
        <v>41493.4375</v>
      </c>
      <c r="D5" s="36" t="s">
        <v>267</v>
      </c>
      <c r="E5" s="38">
        <v>206</v>
      </c>
      <c r="G5" s="36" t="s">
        <v>218</v>
      </c>
      <c r="H5" s="55">
        <v>138</v>
      </c>
      <c r="I5" s="55">
        <v>461</v>
      </c>
      <c r="J5" s="55">
        <v>7.94</v>
      </c>
      <c r="K5" s="55">
        <v>318.5</v>
      </c>
      <c r="L5" s="119">
        <v>7.74</v>
      </c>
      <c r="M5" s="120">
        <v>7.1999999999999995E-2</v>
      </c>
      <c r="N5" s="55">
        <v>1.1000000000000001</v>
      </c>
      <c r="O5" s="55" t="s">
        <v>219</v>
      </c>
      <c r="P5" s="115">
        <v>0</v>
      </c>
      <c r="Q5" s="115">
        <v>0</v>
      </c>
      <c r="R5" s="115">
        <v>1</v>
      </c>
      <c r="S5" s="115">
        <v>0</v>
      </c>
      <c r="T5" s="115">
        <v>0</v>
      </c>
      <c r="U5" s="115">
        <v>1</v>
      </c>
      <c r="V5" s="115">
        <v>1</v>
      </c>
      <c r="W5" s="18" t="s">
        <v>182</v>
      </c>
    </row>
    <row r="6" spans="1:23" ht="15" customHeight="1">
      <c r="A6" s="117">
        <v>41764</v>
      </c>
      <c r="C6" s="114">
        <v>41764.576388888891</v>
      </c>
      <c r="D6" s="36" t="s">
        <v>302</v>
      </c>
      <c r="E6" s="38">
        <v>206</v>
      </c>
      <c r="G6" s="36" t="s">
        <v>218</v>
      </c>
      <c r="H6" s="55">
        <v>114</v>
      </c>
      <c r="I6" s="55">
        <v>446</v>
      </c>
      <c r="J6" s="55">
        <v>7.59</v>
      </c>
      <c r="K6" s="55">
        <v>256</v>
      </c>
      <c r="L6" s="119">
        <v>1.3</v>
      </c>
      <c r="M6" s="120">
        <v>2.1999999999999999E-2</v>
      </c>
      <c r="N6" s="55">
        <v>3</v>
      </c>
      <c r="O6" s="55" t="s">
        <v>219</v>
      </c>
    </row>
    <row r="7" spans="1:23" ht="15" customHeight="1">
      <c r="A7" s="117">
        <v>41952</v>
      </c>
      <c r="C7" s="114">
        <v>41953.559027777781</v>
      </c>
      <c r="D7" s="36" t="s">
        <v>324</v>
      </c>
      <c r="E7" s="38">
        <v>206</v>
      </c>
      <c r="G7" s="36" t="s">
        <v>218</v>
      </c>
      <c r="H7" s="55">
        <v>142</v>
      </c>
      <c r="I7" s="55">
        <v>606</v>
      </c>
      <c r="J7" s="55">
        <v>7.78</v>
      </c>
      <c r="K7" s="55">
        <v>311.8</v>
      </c>
      <c r="L7" s="119">
        <v>4.82</v>
      </c>
      <c r="M7" s="120">
        <v>3.4000000000000002E-2</v>
      </c>
      <c r="N7" s="55">
        <v>1.1000000000000001</v>
      </c>
      <c r="O7" s="55" t="s">
        <v>219</v>
      </c>
    </row>
    <row r="8" spans="1:23" ht="15" customHeight="1">
      <c r="A8" s="117">
        <v>42037</v>
      </c>
      <c r="C8" s="114">
        <v>42037.668749999997</v>
      </c>
      <c r="D8" s="36" t="s">
        <v>344</v>
      </c>
      <c r="E8" s="38">
        <v>206</v>
      </c>
      <c r="G8" s="36" t="s">
        <v>218</v>
      </c>
      <c r="H8" s="55">
        <v>128</v>
      </c>
      <c r="I8" s="55">
        <v>444</v>
      </c>
      <c r="J8" s="55">
        <v>8.11</v>
      </c>
      <c r="K8" s="55">
        <v>260.89999999999998</v>
      </c>
      <c r="L8" s="119">
        <v>3.3</v>
      </c>
      <c r="M8" s="120">
        <v>1.6E-2</v>
      </c>
      <c r="N8" s="55">
        <v>6.5</v>
      </c>
      <c r="O8" s="55" t="s">
        <v>219</v>
      </c>
    </row>
    <row r="9" spans="1:23" ht="15" customHeight="1">
      <c r="A9" s="117">
        <v>42127</v>
      </c>
      <c r="C9" s="114">
        <v>42128.5625</v>
      </c>
      <c r="D9" s="36" t="s">
        <v>359</v>
      </c>
      <c r="E9" s="38">
        <v>206</v>
      </c>
      <c r="G9" s="36" t="s">
        <v>218</v>
      </c>
      <c r="H9" s="55">
        <v>152</v>
      </c>
      <c r="I9" s="55">
        <v>570</v>
      </c>
      <c r="J9" s="55">
        <v>8.1</v>
      </c>
      <c r="K9" s="55">
        <v>330.9</v>
      </c>
      <c r="L9" s="119">
        <v>4.17</v>
      </c>
      <c r="M9" s="120">
        <v>0.04</v>
      </c>
      <c r="N9" s="55">
        <v>2.8</v>
      </c>
      <c r="O9" s="55" t="s">
        <v>219</v>
      </c>
    </row>
    <row r="10" spans="1:23" ht="15" customHeight="1">
      <c r="A10" s="117">
        <v>42218</v>
      </c>
      <c r="C10" s="114">
        <v>42219.6875</v>
      </c>
      <c r="D10" s="36" t="s">
        <v>369</v>
      </c>
      <c r="E10" s="38">
        <v>206</v>
      </c>
      <c r="G10" s="36" t="s">
        <v>218</v>
      </c>
      <c r="H10" s="55">
        <v>150</v>
      </c>
      <c r="I10" s="55">
        <v>525</v>
      </c>
      <c r="J10" s="55">
        <v>8.1999999999999993</v>
      </c>
      <c r="K10" s="55">
        <v>284.7</v>
      </c>
      <c r="L10" s="119">
        <v>3.66</v>
      </c>
      <c r="M10" s="120">
        <v>7.1999999999999995E-2</v>
      </c>
      <c r="N10" s="55">
        <v>1.6</v>
      </c>
      <c r="O10" s="55" t="s">
        <v>219</v>
      </c>
      <c r="P10" s="115">
        <v>0</v>
      </c>
      <c r="Q10" s="115">
        <v>1</v>
      </c>
      <c r="R10" s="115">
        <v>0</v>
      </c>
      <c r="S10" s="115">
        <v>0</v>
      </c>
      <c r="T10" s="115">
        <v>2</v>
      </c>
      <c r="U10" s="115">
        <v>0</v>
      </c>
      <c r="V10" s="115">
        <v>2</v>
      </c>
      <c r="W10" s="18" t="s">
        <v>182</v>
      </c>
    </row>
    <row r="11" spans="1:23" ht="15" customHeight="1">
      <c r="A11" s="117">
        <v>42315</v>
      </c>
      <c r="C11" s="114">
        <v>42317.399305555555</v>
      </c>
      <c r="D11" s="36" t="s">
        <v>390</v>
      </c>
      <c r="E11" s="38">
        <v>206</v>
      </c>
      <c r="G11" s="36" t="s">
        <v>218</v>
      </c>
      <c r="H11" s="55">
        <v>154</v>
      </c>
      <c r="I11" s="55">
        <v>536</v>
      </c>
      <c r="J11" s="55">
        <v>8</v>
      </c>
      <c r="K11" s="55">
        <v>285.8</v>
      </c>
      <c r="L11" s="119">
        <v>3.51</v>
      </c>
      <c r="M11" s="120">
        <v>5.3999999999999999E-2</v>
      </c>
      <c r="N11" s="55">
        <v>1</v>
      </c>
      <c r="O11" s="55" t="s">
        <v>219</v>
      </c>
    </row>
    <row r="12" spans="1:23" ht="15" customHeight="1">
      <c r="A12" s="117">
        <v>42406</v>
      </c>
      <c r="C12" s="114">
        <v>42408.387499999997</v>
      </c>
      <c r="D12" s="36" t="s">
        <v>409</v>
      </c>
      <c r="E12" s="38">
        <v>206</v>
      </c>
      <c r="G12" s="36" t="s">
        <v>218</v>
      </c>
      <c r="H12" s="55">
        <v>134</v>
      </c>
      <c r="I12" s="55">
        <v>448</v>
      </c>
      <c r="J12" s="55">
        <v>8.5</v>
      </c>
      <c r="K12" s="55">
        <v>222.5</v>
      </c>
      <c r="L12" s="119">
        <v>2.93</v>
      </c>
      <c r="M12" s="120">
        <v>2.1999999999999999E-2</v>
      </c>
      <c r="N12" s="55">
        <v>2.4</v>
      </c>
      <c r="O12" s="55" t="s">
        <v>219</v>
      </c>
    </row>
    <row r="13" spans="1:23" ht="15" customHeight="1">
      <c r="A13" s="117">
        <v>42588</v>
      </c>
      <c r="C13" s="114">
        <v>42590.378472222219</v>
      </c>
      <c r="D13" s="36" t="s">
        <v>443</v>
      </c>
      <c r="E13" s="38">
        <v>206</v>
      </c>
      <c r="G13" s="36" t="s">
        <v>218</v>
      </c>
      <c r="H13" s="55">
        <v>150</v>
      </c>
      <c r="I13" s="55">
        <v>478</v>
      </c>
      <c r="J13" s="55">
        <v>8</v>
      </c>
      <c r="K13" s="55">
        <v>272.5</v>
      </c>
      <c r="L13" s="119">
        <v>2.92</v>
      </c>
      <c r="M13" s="120">
        <v>4.7E-2</v>
      </c>
      <c r="N13" s="55">
        <v>5</v>
      </c>
      <c r="O13" s="55" t="s">
        <v>219</v>
      </c>
      <c r="P13" s="115">
        <v>1</v>
      </c>
      <c r="Q13" s="115">
        <v>1</v>
      </c>
      <c r="R13" s="115">
        <v>1</v>
      </c>
      <c r="S13" s="115">
        <v>3</v>
      </c>
      <c r="T13" s="115">
        <v>2</v>
      </c>
      <c r="U13" s="115">
        <v>1</v>
      </c>
      <c r="V13" s="115">
        <v>6</v>
      </c>
      <c r="W13" s="18" t="s">
        <v>182</v>
      </c>
    </row>
    <row r="14" spans="1:23" ht="15" customHeight="1">
      <c r="A14" s="117">
        <v>42680</v>
      </c>
      <c r="C14" s="114">
        <v>42681.572916666664</v>
      </c>
      <c r="D14" s="36" t="s">
        <v>469</v>
      </c>
      <c r="E14" s="38">
        <v>206</v>
      </c>
      <c r="G14" s="36" t="s">
        <v>218</v>
      </c>
      <c r="H14" s="55">
        <v>152</v>
      </c>
      <c r="I14" s="55">
        <v>488</v>
      </c>
      <c r="J14" s="55">
        <v>7.9</v>
      </c>
      <c r="K14" s="55">
        <v>270</v>
      </c>
      <c r="L14" s="119">
        <v>2.08</v>
      </c>
      <c r="M14" s="120">
        <v>4.9000000000000002E-2</v>
      </c>
      <c r="N14" s="55">
        <v>1</v>
      </c>
      <c r="O14" s="55" t="s">
        <v>219</v>
      </c>
    </row>
    <row r="15" spans="1:23" ht="15" customHeight="1">
      <c r="A15" s="117">
        <v>42770</v>
      </c>
      <c r="C15" s="114">
        <v>42772.489583333336</v>
      </c>
      <c r="D15" s="36" t="s">
        <v>492</v>
      </c>
      <c r="E15" s="38">
        <v>206</v>
      </c>
      <c r="G15" s="36" t="s">
        <v>218</v>
      </c>
      <c r="H15" s="55">
        <v>150</v>
      </c>
      <c r="I15" s="55">
        <v>508</v>
      </c>
      <c r="J15" s="55">
        <v>8</v>
      </c>
      <c r="K15" s="55">
        <v>280</v>
      </c>
      <c r="L15" s="119">
        <v>2.86</v>
      </c>
      <c r="M15" s="120">
        <v>2.4E-2</v>
      </c>
      <c r="N15" s="55">
        <v>0</v>
      </c>
      <c r="O15" s="55" t="s">
        <v>219</v>
      </c>
    </row>
    <row r="16" spans="1:23" ht="15" customHeight="1">
      <c r="A16" s="117">
        <v>42864</v>
      </c>
      <c r="C16" s="114">
        <v>42865.451388888891</v>
      </c>
      <c r="D16" s="36" t="s">
        <v>516</v>
      </c>
      <c r="E16" s="38">
        <v>206</v>
      </c>
      <c r="G16" s="36" t="s">
        <v>218</v>
      </c>
      <c r="H16" s="55">
        <v>160</v>
      </c>
      <c r="I16" s="55">
        <v>511</v>
      </c>
      <c r="J16" s="55">
        <v>7.8</v>
      </c>
      <c r="K16" s="55">
        <v>273.3</v>
      </c>
      <c r="L16" s="119">
        <v>3.66</v>
      </c>
      <c r="M16" s="120">
        <v>4.8000000000000001E-2</v>
      </c>
      <c r="N16" s="55">
        <v>1.3</v>
      </c>
      <c r="O16" s="55" t="s">
        <v>219</v>
      </c>
      <c r="P16" s="115">
        <v>0</v>
      </c>
      <c r="Q16" s="115">
        <v>1</v>
      </c>
      <c r="R16" s="115">
        <v>1</v>
      </c>
      <c r="S16" s="115">
        <v>0</v>
      </c>
      <c r="T16" s="115">
        <v>2</v>
      </c>
      <c r="U16" s="115">
        <v>1</v>
      </c>
      <c r="V16" s="115">
        <v>3</v>
      </c>
      <c r="W16" s="18" t="s">
        <v>182</v>
      </c>
    </row>
    <row r="17" spans="1:23" ht="15" customHeight="1">
      <c r="A17" s="117">
        <v>42956</v>
      </c>
      <c r="C17" s="114">
        <v>42957.661840277775</v>
      </c>
      <c r="D17" s="36" t="s">
        <v>533</v>
      </c>
      <c r="E17" s="38">
        <v>206</v>
      </c>
      <c r="F17" s="118" t="s">
        <v>104</v>
      </c>
      <c r="G17" s="36" t="s">
        <v>218</v>
      </c>
      <c r="H17" s="55">
        <v>136</v>
      </c>
      <c r="I17" s="55">
        <v>468</v>
      </c>
      <c r="J17" s="55">
        <v>8.1</v>
      </c>
      <c r="K17" s="55">
        <v>293.3</v>
      </c>
      <c r="L17" s="119">
        <v>2.59</v>
      </c>
      <c r="M17" s="120">
        <v>0.05</v>
      </c>
      <c r="N17" s="55">
        <v>1.3</v>
      </c>
      <c r="O17" s="55" t="s">
        <v>219</v>
      </c>
      <c r="P17" s="115">
        <v>0</v>
      </c>
      <c r="Q17" s="115">
        <v>1</v>
      </c>
      <c r="R17" s="115">
        <v>1</v>
      </c>
      <c r="S17" s="115">
        <v>0</v>
      </c>
      <c r="T17" s="115">
        <v>2</v>
      </c>
      <c r="U17" s="115">
        <v>1</v>
      </c>
      <c r="V17" s="115">
        <v>3</v>
      </c>
      <c r="W17" s="18" t="s">
        <v>182</v>
      </c>
    </row>
    <row r="18" spans="1:23" ht="15" customHeight="1">
      <c r="A18" s="117">
        <v>43044</v>
      </c>
      <c r="C18" s="114">
        <v>43046.447916666664</v>
      </c>
      <c r="D18" s="36" t="s">
        <v>549</v>
      </c>
      <c r="E18" s="38">
        <v>206</v>
      </c>
      <c r="G18" s="36" t="s">
        <v>218</v>
      </c>
      <c r="H18" s="55">
        <v>152</v>
      </c>
      <c r="I18" s="55">
        <v>490</v>
      </c>
      <c r="J18" s="55">
        <v>7.9</v>
      </c>
      <c r="K18" s="55">
        <v>284.39999999999998</v>
      </c>
      <c r="L18" s="119">
        <v>2.1</v>
      </c>
      <c r="M18" s="120">
        <v>4.1000000000000002E-2</v>
      </c>
      <c r="N18" s="55">
        <v>0.7</v>
      </c>
      <c r="O18" s="55" t="s">
        <v>219</v>
      </c>
    </row>
    <row r="19" spans="1:23" ht="15" customHeight="1">
      <c r="A19" s="117">
        <v>43144</v>
      </c>
      <c r="C19" s="114">
        <v>43145.308333333334</v>
      </c>
      <c r="D19" s="36" t="s">
        <v>593</v>
      </c>
      <c r="E19" s="38">
        <v>206</v>
      </c>
      <c r="F19" s="118" t="s">
        <v>594</v>
      </c>
      <c r="G19" s="36" t="s">
        <v>218</v>
      </c>
      <c r="H19" s="55">
        <v>118</v>
      </c>
      <c r="I19" s="55">
        <v>515</v>
      </c>
      <c r="J19" s="55">
        <v>8.4</v>
      </c>
      <c r="K19" s="55">
        <v>295.60000000000002</v>
      </c>
      <c r="L19" s="119">
        <v>2.11</v>
      </c>
      <c r="M19" s="120">
        <v>2E-3</v>
      </c>
      <c r="N19" s="55">
        <v>1.7</v>
      </c>
      <c r="O19" s="55" t="s">
        <v>219</v>
      </c>
    </row>
    <row r="20" spans="1:23" ht="15" customHeight="1">
      <c r="A20" s="117">
        <v>43232</v>
      </c>
      <c r="C20" s="114">
        <v>43234.565972222219</v>
      </c>
      <c r="D20" s="36" t="s">
        <v>624</v>
      </c>
      <c r="E20" s="38">
        <v>206</v>
      </c>
      <c r="G20" s="36" t="s">
        <v>218</v>
      </c>
      <c r="H20" s="55">
        <v>136</v>
      </c>
      <c r="I20" s="55">
        <v>444</v>
      </c>
      <c r="J20" s="55">
        <v>8</v>
      </c>
      <c r="K20" s="55">
        <v>245.8</v>
      </c>
      <c r="L20" s="119">
        <v>2.84</v>
      </c>
      <c r="M20" s="120">
        <v>3.1E-2</v>
      </c>
      <c r="N20" s="55">
        <v>0.7</v>
      </c>
      <c r="O20" s="55" t="s">
        <v>219</v>
      </c>
    </row>
    <row r="21" spans="1:23" ht="15" customHeight="1">
      <c r="A21" s="117">
        <v>43317</v>
      </c>
      <c r="C21" s="114">
        <v>43319.368055555555</v>
      </c>
      <c r="D21" s="36" t="s">
        <v>647</v>
      </c>
      <c r="E21" s="38">
        <v>206</v>
      </c>
      <c r="G21" s="36" t="s">
        <v>218</v>
      </c>
      <c r="H21" s="55">
        <v>126</v>
      </c>
      <c r="I21" s="55">
        <v>423</v>
      </c>
      <c r="J21" s="55">
        <v>8</v>
      </c>
      <c r="K21" s="55">
        <v>233.6</v>
      </c>
      <c r="L21" s="119">
        <v>3.12</v>
      </c>
      <c r="M21" s="120">
        <v>3.1E-2</v>
      </c>
      <c r="N21" s="55">
        <v>1.3</v>
      </c>
      <c r="O21" s="55" t="s">
        <v>219</v>
      </c>
      <c r="P21" s="115">
        <v>0</v>
      </c>
      <c r="Q21" s="115">
        <v>1</v>
      </c>
      <c r="R21" s="115">
        <v>0</v>
      </c>
      <c r="S21" s="115">
        <v>0</v>
      </c>
      <c r="T21" s="115">
        <v>2</v>
      </c>
      <c r="U21" s="115">
        <v>0</v>
      </c>
      <c r="V21" s="115">
        <v>2</v>
      </c>
      <c r="W21" s="18" t="s">
        <v>182</v>
      </c>
    </row>
    <row r="22" spans="1:23" ht="15" customHeight="1">
      <c r="A22" s="117">
        <v>43415</v>
      </c>
      <c r="C22" s="114">
        <v>43416.319444444445</v>
      </c>
      <c r="D22" s="36" t="s">
        <v>676</v>
      </c>
      <c r="E22" s="38">
        <v>206</v>
      </c>
      <c r="F22" s="118" t="s">
        <v>677</v>
      </c>
      <c r="G22" s="36" t="s">
        <v>218</v>
      </c>
      <c r="H22" s="55">
        <v>144</v>
      </c>
      <c r="I22" s="55">
        <v>502</v>
      </c>
      <c r="J22" s="55">
        <v>7.5</v>
      </c>
      <c r="K22" s="55">
        <v>282.7</v>
      </c>
      <c r="L22" s="119">
        <v>3.92</v>
      </c>
      <c r="M22" s="120">
        <v>2.5000000000000001E-2</v>
      </c>
      <c r="N22" s="55">
        <v>2.9</v>
      </c>
      <c r="O22" s="55" t="s">
        <v>219</v>
      </c>
    </row>
    <row r="23" spans="1:23" ht="15" customHeight="1">
      <c r="A23" s="117">
        <v>43501</v>
      </c>
      <c r="C23" s="114">
        <v>43502.590277777781</v>
      </c>
      <c r="D23" s="36" t="s">
        <v>706</v>
      </c>
      <c r="E23" s="38">
        <v>206</v>
      </c>
      <c r="G23" s="36" t="s">
        <v>218</v>
      </c>
      <c r="H23" s="55">
        <v>146</v>
      </c>
      <c r="I23" s="55">
        <v>486</v>
      </c>
      <c r="J23" s="55">
        <v>8</v>
      </c>
      <c r="K23" s="55">
        <v>261.3</v>
      </c>
      <c r="L23" s="119">
        <v>0.6</v>
      </c>
      <c r="M23" s="120">
        <v>8.9999999999999993E-3</v>
      </c>
      <c r="N23" s="55">
        <v>3</v>
      </c>
      <c r="O23" s="55" t="s">
        <v>219</v>
      </c>
    </row>
    <row r="24" spans="1:23" ht="15" customHeight="1">
      <c r="A24" s="117">
        <v>43590</v>
      </c>
      <c r="C24" s="114">
        <v>43591.583333333336</v>
      </c>
      <c r="D24" s="36" t="s">
        <v>720</v>
      </c>
      <c r="E24" s="38">
        <v>206</v>
      </c>
      <c r="G24" s="36" t="s">
        <v>218</v>
      </c>
      <c r="H24" s="55">
        <v>188</v>
      </c>
      <c r="I24" s="55">
        <v>505</v>
      </c>
      <c r="J24" s="55">
        <v>7.6</v>
      </c>
      <c r="K24" s="55">
        <v>276.39999999999998</v>
      </c>
      <c r="L24" s="119">
        <v>1.04</v>
      </c>
      <c r="M24" s="120">
        <v>3.9E-2</v>
      </c>
      <c r="N24" s="55">
        <v>2.8</v>
      </c>
      <c r="O24" s="55" t="s">
        <v>219</v>
      </c>
      <c r="P24" s="115">
        <v>0</v>
      </c>
      <c r="Q24" s="115">
        <v>4</v>
      </c>
      <c r="R24" s="115">
        <v>1</v>
      </c>
      <c r="S24" s="115">
        <v>0</v>
      </c>
      <c r="T24" s="115">
        <v>8</v>
      </c>
      <c r="U24" s="115">
        <v>1</v>
      </c>
      <c r="V24" s="115">
        <v>9</v>
      </c>
      <c r="W24" s="18" t="s">
        <v>182</v>
      </c>
    </row>
    <row r="25" spans="1:23" ht="15" customHeight="1">
      <c r="A25" s="117">
        <v>43682</v>
      </c>
      <c r="C25" s="114">
        <v>43683.375</v>
      </c>
      <c r="D25" s="36" t="s">
        <v>742</v>
      </c>
      <c r="E25" s="38">
        <v>206</v>
      </c>
      <c r="G25" s="36" t="s">
        <v>218</v>
      </c>
      <c r="H25" s="55">
        <v>182</v>
      </c>
      <c r="I25" s="55">
        <v>501</v>
      </c>
      <c r="J25" s="55">
        <v>8</v>
      </c>
      <c r="K25" s="55">
        <v>315.10000000000002</v>
      </c>
      <c r="L25" s="119">
        <v>0.86</v>
      </c>
      <c r="M25" s="120">
        <v>6.6000000000000003E-2</v>
      </c>
      <c r="N25" s="55">
        <v>6.5</v>
      </c>
      <c r="O25" s="55" t="s">
        <v>219</v>
      </c>
      <c r="P25" s="115">
        <v>1</v>
      </c>
      <c r="Q25" s="115">
        <v>0</v>
      </c>
      <c r="R25" s="115">
        <v>0</v>
      </c>
      <c r="S25" s="115">
        <v>3</v>
      </c>
      <c r="T25" s="115">
        <v>0</v>
      </c>
      <c r="U25" s="115">
        <v>0</v>
      </c>
      <c r="V25" s="115">
        <v>3</v>
      </c>
      <c r="W25" s="18" t="s">
        <v>182</v>
      </c>
    </row>
    <row r="26" spans="1:23" ht="15" customHeight="1">
      <c r="A26" s="117">
        <v>43782</v>
      </c>
      <c r="C26" s="114">
        <v>43782.536111111112</v>
      </c>
      <c r="D26" s="36" t="s">
        <v>789</v>
      </c>
      <c r="E26" s="38">
        <v>206</v>
      </c>
      <c r="F26" s="17"/>
      <c r="G26" s="36" t="s">
        <v>218</v>
      </c>
      <c r="H26" s="55">
        <v>198</v>
      </c>
      <c r="I26" s="55">
        <v>657</v>
      </c>
      <c r="J26" s="55">
        <v>7.4</v>
      </c>
      <c r="K26" s="55">
        <v>344.6</v>
      </c>
      <c r="L26" s="119">
        <v>0.99</v>
      </c>
      <c r="M26" s="120">
        <v>3.7999999999999999E-2</v>
      </c>
      <c r="N26" s="55">
        <v>2.1</v>
      </c>
      <c r="O26" s="55" t="s">
        <v>219</v>
      </c>
    </row>
    <row r="27" spans="1:23" ht="15" customHeight="1">
      <c r="A27" s="117">
        <v>43863</v>
      </c>
      <c r="C27" s="114">
        <v>43864.385416666664</v>
      </c>
      <c r="D27" s="36" t="s">
        <v>794</v>
      </c>
      <c r="E27" s="38">
        <v>206</v>
      </c>
      <c r="F27" s="17"/>
      <c r="G27" s="36" t="s">
        <v>218</v>
      </c>
      <c r="H27" s="55">
        <v>166</v>
      </c>
      <c r="I27" s="55">
        <v>473</v>
      </c>
      <c r="J27" s="55">
        <v>7.6</v>
      </c>
      <c r="K27" s="55">
        <v>261.8</v>
      </c>
      <c r="L27" s="119">
        <v>1.04</v>
      </c>
      <c r="M27" s="120">
        <v>2.4E-2</v>
      </c>
      <c r="N27" s="55">
        <v>1.2</v>
      </c>
      <c r="O27" s="55" t="s">
        <v>219</v>
      </c>
    </row>
    <row r="28" spans="1:23" ht="15" customHeight="1">
      <c r="A28" s="117">
        <v>43955</v>
      </c>
      <c r="C28" s="114">
        <v>43956.375</v>
      </c>
      <c r="D28" s="36" t="s">
        <v>815</v>
      </c>
      <c r="E28" s="38">
        <v>206</v>
      </c>
      <c r="F28" s="17"/>
      <c r="G28" s="36" t="s">
        <v>218</v>
      </c>
      <c r="H28" s="55">
        <v>200</v>
      </c>
      <c r="I28" s="55">
        <v>518</v>
      </c>
      <c r="J28" s="55">
        <v>7.7</v>
      </c>
      <c r="K28" s="55">
        <v>317.3</v>
      </c>
      <c r="L28" s="119">
        <v>1.2</v>
      </c>
      <c r="M28" s="120">
        <v>4.2000000000000003E-2</v>
      </c>
      <c r="N28" s="55">
        <v>1.1000000000000001</v>
      </c>
      <c r="O28" s="55" t="s">
        <v>219</v>
      </c>
    </row>
  </sheetData>
  <mergeCells count="2">
    <mergeCell ref="P1:R1"/>
    <mergeCell ref="S1:U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26"/>
  <sheetViews>
    <sheetView zoomScale="80" zoomScaleNormal="80" workbookViewId="0">
      <selection sqref="A1:IV2"/>
    </sheetView>
  </sheetViews>
  <sheetFormatPr defaultColWidth="8.85546875" defaultRowHeight="13.15"/>
  <cols>
    <col min="1" max="1" width="14.7109375" customWidth="1"/>
    <col min="2" max="2" width="15.7109375" bestFit="1" customWidth="1"/>
    <col min="3" max="4" width="15.42578125" bestFit="1" customWidth="1"/>
    <col min="5" max="5" width="12.28515625" customWidth="1"/>
    <col min="6" max="6" width="19" customWidth="1"/>
    <col min="7" max="7" width="14.28515625" customWidth="1"/>
    <col min="8" max="8" width="17.42578125" customWidth="1"/>
    <col min="9" max="9" width="16.7109375" customWidth="1"/>
    <col min="10" max="10" width="5.140625" bestFit="1" customWidth="1"/>
    <col min="11" max="11" width="17.85546875" customWidth="1"/>
    <col min="12" max="12" width="15.7109375" customWidth="1"/>
    <col min="13" max="13" width="15.28515625" customWidth="1"/>
    <col min="14" max="14" width="15.140625" customWidth="1"/>
  </cols>
  <sheetData>
    <row r="1" spans="1:23" ht="15.6">
      <c r="A1" s="20" t="s">
        <v>1476</v>
      </c>
      <c r="F1" s="2"/>
      <c r="G1" s="1"/>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2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117">
        <v>41311</v>
      </c>
      <c r="C3" s="114">
        <v>41313.465277777781</v>
      </c>
      <c r="D3" s="36" t="s">
        <v>238</v>
      </c>
      <c r="E3" s="38">
        <v>301</v>
      </c>
      <c r="G3" s="36" t="s">
        <v>218</v>
      </c>
      <c r="H3" s="55">
        <v>48</v>
      </c>
      <c r="I3" s="55">
        <v>174.3</v>
      </c>
      <c r="J3" s="55">
        <v>7.63</v>
      </c>
      <c r="K3" s="55">
        <v>110</v>
      </c>
      <c r="L3" s="119">
        <v>3.42</v>
      </c>
      <c r="M3" s="120">
        <v>2.4E-2</v>
      </c>
      <c r="N3" s="55">
        <v>7.7</v>
      </c>
      <c r="O3" s="55" t="s">
        <v>219</v>
      </c>
    </row>
    <row r="4" spans="1:23" ht="15" customHeight="1">
      <c r="A4" s="117">
        <v>41430</v>
      </c>
      <c r="C4" s="114">
        <v>41432.538194444445</v>
      </c>
      <c r="D4" s="36" t="s">
        <v>251</v>
      </c>
      <c r="E4" s="38">
        <v>301</v>
      </c>
      <c r="G4" s="36" t="s">
        <v>218</v>
      </c>
      <c r="H4" s="55">
        <v>50</v>
      </c>
      <c r="I4" s="55">
        <v>137.30000000000001</v>
      </c>
      <c r="J4" s="55">
        <v>7.1</v>
      </c>
      <c r="K4" s="55">
        <v>75.599999999999994</v>
      </c>
      <c r="L4" s="119">
        <v>1.05</v>
      </c>
      <c r="M4" s="120">
        <v>4.5999999999999999E-2</v>
      </c>
      <c r="N4" s="55">
        <v>7.8</v>
      </c>
      <c r="O4" s="55" t="s">
        <v>219</v>
      </c>
    </row>
    <row r="5" spans="1:23" ht="15" customHeight="1">
      <c r="A5" s="117">
        <v>41493</v>
      </c>
      <c r="C5" s="114">
        <v>41494.427083333336</v>
      </c>
      <c r="D5" s="36" t="s">
        <v>268</v>
      </c>
      <c r="E5" s="38">
        <v>301</v>
      </c>
      <c r="G5" s="36" t="s">
        <v>218</v>
      </c>
      <c r="H5" s="55">
        <v>92</v>
      </c>
      <c r="I5" s="55">
        <v>268.3</v>
      </c>
      <c r="J5" s="55">
        <v>7.32</v>
      </c>
      <c r="K5" s="55">
        <v>156</v>
      </c>
      <c r="L5" s="119">
        <v>2.11</v>
      </c>
      <c r="M5" s="120">
        <v>0.22800000000000001</v>
      </c>
      <c r="N5" s="55">
        <v>12.8</v>
      </c>
      <c r="O5" s="55" t="s">
        <v>219</v>
      </c>
    </row>
    <row r="6" spans="1:23" ht="15" customHeight="1">
      <c r="A6" s="117">
        <v>41956</v>
      </c>
      <c r="C6" s="114">
        <v>41956.461805555555</v>
      </c>
      <c r="D6" s="36" t="s">
        <v>337</v>
      </c>
      <c r="E6" s="38">
        <v>301</v>
      </c>
      <c r="G6" s="36" t="s">
        <v>218</v>
      </c>
      <c r="H6" s="55">
        <v>64</v>
      </c>
      <c r="I6" s="55">
        <v>227.3</v>
      </c>
      <c r="J6" s="55">
        <v>7.49</v>
      </c>
      <c r="K6" s="55">
        <v>112.7</v>
      </c>
      <c r="L6" s="119">
        <v>0.91</v>
      </c>
      <c r="M6" s="120">
        <v>3.5999999999999997E-2</v>
      </c>
      <c r="N6" s="55">
        <v>0.1</v>
      </c>
      <c r="O6" s="55" t="s">
        <v>219</v>
      </c>
    </row>
    <row r="7" spans="1:23" ht="15" customHeight="1">
      <c r="A7" s="117">
        <v>42040</v>
      </c>
      <c r="C7" s="114">
        <v>42041.434027777781</v>
      </c>
      <c r="D7" s="36" t="s">
        <v>352</v>
      </c>
      <c r="E7" s="38">
        <v>301</v>
      </c>
      <c r="G7" s="36" t="s">
        <v>218</v>
      </c>
      <c r="H7" s="55">
        <v>74</v>
      </c>
      <c r="I7" s="55">
        <v>191.8</v>
      </c>
      <c r="J7" s="55">
        <v>7.82</v>
      </c>
      <c r="K7" s="55">
        <v>109.1</v>
      </c>
      <c r="L7" s="119">
        <v>1.03</v>
      </c>
      <c r="M7" s="120">
        <v>1.2E-2</v>
      </c>
      <c r="N7" s="55">
        <v>0.7</v>
      </c>
      <c r="O7" s="55" t="s">
        <v>219</v>
      </c>
    </row>
    <row r="8" spans="1:23" ht="15" customHeight="1">
      <c r="A8" s="117">
        <v>42127</v>
      </c>
      <c r="C8" s="114">
        <v>42128.375</v>
      </c>
      <c r="D8" s="36" t="s">
        <v>357</v>
      </c>
      <c r="E8" s="38">
        <v>301</v>
      </c>
      <c r="G8" s="36" t="s">
        <v>218</v>
      </c>
      <c r="H8" s="55">
        <v>60</v>
      </c>
      <c r="I8" s="55">
        <v>177.5</v>
      </c>
      <c r="J8" s="55">
        <v>8.3000000000000007</v>
      </c>
      <c r="K8" s="55">
        <v>94</v>
      </c>
      <c r="L8" s="119">
        <v>0.77</v>
      </c>
      <c r="M8" s="120">
        <v>2.8000000000000001E-2</v>
      </c>
      <c r="N8" s="55">
        <v>9.1</v>
      </c>
      <c r="O8" s="55" t="s">
        <v>219</v>
      </c>
    </row>
    <row r="9" spans="1:23" ht="15" customHeight="1">
      <c r="A9" s="117">
        <v>42219</v>
      </c>
      <c r="C9" s="114">
        <v>42219.40625</v>
      </c>
      <c r="D9" s="36" t="s">
        <v>372</v>
      </c>
      <c r="E9" s="38">
        <v>301</v>
      </c>
      <c r="G9" s="36" t="s">
        <v>218</v>
      </c>
      <c r="H9" s="55">
        <v>100</v>
      </c>
      <c r="I9" s="55">
        <v>256</v>
      </c>
      <c r="J9" s="55">
        <v>7.8</v>
      </c>
      <c r="K9" s="55">
        <v>5.0999999999999996</v>
      </c>
      <c r="L9" s="119">
        <v>1.35</v>
      </c>
      <c r="M9" s="120">
        <v>3.4000000000000002E-2</v>
      </c>
      <c r="N9" s="55">
        <v>3.4</v>
      </c>
      <c r="O9" s="55" t="s">
        <v>219</v>
      </c>
    </row>
    <row r="10" spans="1:23" ht="15" customHeight="1">
      <c r="A10" s="117">
        <v>42316</v>
      </c>
      <c r="C10" s="114">
        <v>42317.381944444445</v>
      </c>
      <c r="D10" s="36" t="s">
        <v>397</v>
      </c>
      <c r="E10" s="38">
        <v>301</v>
      </c>
      <c r="G10" s="36" t="s">
        <v>218</v>
      </c>
      <c r="H10" s="55">
        <v>94</v>
      </c>
      <c r="I10" s="55">
        <v>283</v>
      </c>
      <c r="J10" s="55">
        <v>7.7</v>
      </c>
      <c r="K10" s="55">
        <v>145.30000000000001</v>
      </c>
      <c r="L10" s="119">
        <v>1.56</v>
      </c>
      <c r="M10" s="120">
        <v>6.2E-2</v>
      </c>
      <c r="N10" s="55">
        <v>6.7</v>
      </c>
      <c r="O10" s="55" t="s">
        <v>219</v>
      </c>
    </row>
    <row r="11" spans="1:23" ht="15" customHeight="1">
      <c r="A11" s="117">
        <v>42407</v>
      </c>
      <c r="C11" s="114">
        <v>42408.365277777775</v>
      </c>
      <c r="D11" s="36" t="s">
        <v>410</v>
      </c>
      <c r="E11" s="38">
        <v>301</v>
      </c>
      <c r="G11" s="36" t="s">
        <v>218</v>
      </c>
      <c r="H11" s="55">
        <v>64</v>
      </c>
      <c r="I11" s="55">
        <v>195.9</v>
      </c>
      <c r="J11" s="55">
        <v>7.9</v>
      </c>
      <c r="K11" s="55">
        <v>90</v>
      </c>
      <c r="L11" s="119">
        <v>1.26</v>
      </c>
      <c r="M11" s="120">
        <v>2.1999999999999999E-2</v>
      </c>
      <c r="N11" s="55">
        <v>0.8</v>
      </c>
      <c r="O11" s="55" t="s">
        <v>219</v>
      </c>
    </row>
    <row r="12" spans="1:23" ht="15" customHeight="1">
      <c r="A12" s="117">
        <v>42515</v>
      </c>
      <c r="C12" s="114">
        <v>42514.5625</v>
      </c>
      <c r="D12" s="36" t="s">
        <v>438</v>
      </c>
      <c r="E12" s="38">
        <v>301</v>
      </c>
      <c r="G12" s="36" t="s">
        <v>218</v>
      </c>
      <c r="H12" s="55">
        <v>62</v>
      </c>
      <c r="I12" s="55">
        <v>160.4</v>
      </c>
      <c r="J12" s="55">
        <v>7.7</v>
      </c>
      <c r="K12" s="55">
        <v>87.5</v>
      </c>
      <c r="L12" s="119">
        <v>0.72</v>
      </c>
      <c r="M12" s="120">
        <v>2.5999999999999999E-2</v>
      </c>
      <c r="N12" s="55">
        <v>4.4000000000000004</v>
      </c>
      <c r="O12" s="55" t="s">
        <v>219</v>
      </c>
    </row>
    <row r="13" spans="1:23" ht="15" customHeight="1">
      <c r="A13" s="117">
        <v>42586</v>
      </c>
      <c r="C13" s="114">
        <v>42587.381944444445</v>
      </c>
      <c r="D13" s="36" t="s">
        <v>442</v>
      </c>
      <c r="E13" s="38">
        <v>301</v>
      </c>
      <c r="G13" s="36" t="s">
        <v>218</v>
      </c>
      <c r="H13" s="55">
        <v>88</v>
      </c>
      <c r="I13" s="55">
        <v>244</v>
      </c>
      <c r="J13" s="55">
        <v>7.9</v>
      </c>
      <c r="K13" s="55">
        <v>137.5</v>
      </c>
      <c r="L13" s="119">
        <v>0.79</v>
      </c>
      <c r="M13" s="120">
        <v>3.5999999999999997E-2</v>
      </c>
      <c r="N13" s="55">
        <v>3.6</v>
      </c>
      <c r="O13" s="55" t="s">
        <v>219</v>
      </c>
      <c r="P13" s="115">
        <v>5</v>
      </c>
      <c r="Q13" s="115">
        <v>2</v>
      </c>
      <c r="R13" s="115">
        <v>1</v>
      </c>
      <c r="S13" s="115">
        <v>15</v>
      </c>
      <c r="T13" s="115">
        <v>4</v>
      </c>
      <c r="U13" s="115">
        <v>1</v>
      </c>
      <c r="V13" s="115">
        <v>20</v>
      </c>
      <c r="W13" s="18" t="s">
        <v>184</v>
      </c>
    </row>
    <row r="14" spans="1:23" ht="15" customHeight="1">
      <c r="A14" s="117">
        <v>42687</v>
      </c>
      <c r="C14" s="114">
        <v>42688.479166666664</v>
      </c>
      <c r="D14" s="36" t="s">
        <v>483</v>
      </c>
      <c r="E14" s="38">
        <v>301</v>
      </c>
      <c r="G14" s="36" t="s">
        <v>218</v>
      </c>
      <c r="H14" s="55">
        <v>114</v>
      </c>
      <c r="I14" s="55">
        <v>431</v>
      </c>
      <c r="J14" s="55">
        <v>7.8</v>
      </c>
      <c r="K14" s="55">
        <v>197.8</v>
      </c>
      <c r="L14" s="119">
        <v>1.87</v>
      </c>
      <c r="M14" s="120">
        <v>3.4000000000000002E-2</v>
      </c>
      <c r="N14" s="55">
        <v>1.6</v>
      </c>
      <c r="O14" s="55" t="s">
        <v>219</v>
      </c>
    </row>
    <row r="15" spans="1:23" ht="15" customHeight="1">
      <c r="A15" s="117">
        <v>42777</v>
      </c>
      <c r="C15" s="114">
        <v>42779.375</v>
      </c>
      <c r="D15" s="36" t="s">
        <v>498</v>
      </c>
      <c r="E15" s="38">
        <v>301</v>
      </c>
      <c r="G15" s="36" t="s">
        <v>218</v>
      </c>
      <c r="H15" s="55">
        <v>74</v>
      </c>
      <c r="I15" s="55">
        <v>266</v>
      </c>
      <c r="J15" s="55">
        <v>8.1</v>
      </c>
      <c r="K15" s="55">
        <v>162.19999999999999</v>
      </c>
      <c r="L15" s="119">
        <v>1.3</v>
      </c>
      <c r="M15" s="120">
        <v>2.7E-2</v>
      </c>
      <c r="N15" s="55">
        <v>1.2</v>
      </c>
      <c r="O15" s="55" t="s">
        <v>219</v>
      </c>
    </row>
    <row r="16" spans="1:23" ht="15" customHeight="1">
      <c r="A16" s="117">
        <v>42872</v>
      </c>
      <c r="C16" s="114">
        <v>42872.46875</v>
      </c>
      <c r="D16" s="36" t="s">
        <v>526</v>
      </c>
      <c r="E16" s="38">
        <v>301</v>
      </c>
      <c r="G16" s="36" t="s">
        <v>218</v>
      </c>
      <c r="H16" s="55">
        <v>48</v>
      </c>
      <c r="I16" s="55">
        <v>151.9</v>
      </c>
      <c r="J16" s="55">
        <v>7.6</v>
      </c>
      <c r="K16" s="55">
        <v>88.9</v>
      </c>
      <c r="L16" s="119">
        <v>0.85</v>
      </c>
      <c r="M16" s="120">
        <v>3.4000000000000002E-2</v>
      </c>
      <c r="N16" s="55">
        <v>5.5</v>
      </c>
      <c r="O16" s="55" t="s">
        <v>219</v>
      </c>
    </row>
    <row r="17" spans="1:23" ht="15" customHeight="1">
      <c r="A17" s="117">
        <v>43053</v>
      </c>
      <c r="C17" s="114">
        <v>43054.489583333336</v>
      </c>
      <c r="D17" s="36" t="s">
        <v>571</v>
      </c>
      <c r="E17" s="38">
        <v>301</v>
      </c>
      <c r="G17" s="36" t="s">
        <v>218</v>
      </c>
      <c r="H17" s="55">
        <v>106</v>
      </c>
      <c r="I17" s="55">
        <v>374</v>
      </c>
      <c r="J17" s="55">
        <v>7.9</v>
      </c>
      <c r="K17" s="55">
        <v>220</v>
      </c>
      <c r="L17" s="119">
        <v>2.67</v>
      </c>
      <c r="M17" s="120">
        <v>2.7E-2</v>
      </c>
      <c r="N17" s="55">
        <v>5.0999999999999996</v>
      </c>
      <c r="O17" s="55" t="s">
        <v>219</v>
      </c>
    </row>
    <row r="18" spans="1:23" ht="15" customHeight="1">
      <c r="A18" s="117">
        <v>43145</v>
      </c>
      <c r="C18" s="114">
        <v>43147.395833333336</v>
      </c>
      <c r="D18" s="36" t="s">
        <v>608</v>
      </c>
      <c r="E18" s="38">
        <v>301</v>
      </c>
      <c r="G18" s="36" t="s">
        <v>218</v>
      </c>
      <c r="H18" s="55">
        <v>68</v>
      </c>
      <c r="I18" s="55">
        <v>217</v>
      </c>
      <c r="J18" s="55">
        <v>7.8</v>
      </c>
      <c r="K18" s="55">
        <v>91.1</v>
      </c>
      <c r="L18" s="119">
        <v>1.44</v>
      </c>
      <c r="M18" s="120">
        <v>1.4999999999999999E-2</v>
      </c>
      <c r="N18" s="55">
        <v>2.6</v>
      </c>
      <c r="O18" s="55" t="s">
        <v>219</v>
      </c>
    </row>
    <row r="19" spans="1:23" ht="15" customHeight="1">
      <c r="A19" s="117">
        <v>43235</v>
      </c>
      <c r="C19" s="114">
        <v>43236.583333333336</v>
      </c>
      <c r="D19" s="36" t="s">
        <v>632</v>
      </c>
      <c r="E19" s="38">
        <v>301</v>
      </c>
      <c r="G19" s="36" t="s">
        <v>218</v>
      </c>
      <c r="H19" s="55">
        <v>60</v>
      </c>
      <c r="I19" s="55">
        <v>173.6</v>
      </c>
      <c r="J19" s="55">
        <v>7.5</v>
      </c>
      <c r="K19" s="55">
        <v>96.7</v>
      </c>
      <c r="L19" s="119">
        <v>1.22</v>
      </c>
      <c r="M19" s="120">
        <v>0.01</v>
      </c>
      <c r="N19" s="55">
        <v>4.7</v>
      </c>
      <c r="O19" s="55" t="s">
        <v>219</v>
      </c>
    </row>
    <row r="20" spans="1:23" ht="15" customHeight="1">
      <c r="A20" s="117">
        <v>43318</v>
      </c>
      <c r="C20" s="114">
        <v>43319.368055555555</v>
      </c>
      <c r="D20" s="36" t="s">
        <v>651</v>
      </c>
      <c r="E20" s="38">
        <v>301</v>
      </c>
      <c r="G20" s="36" t="s">
        <v>218</v>
      </c>
      <c r="H20" s="55">
        <v>90</v>
      </c>
      <c r="I20" s="55">
        <v>267</v>
      </c>
      <c r="J20" s="55">
        <v>8.1</v>
      </c>
      <c r="K20" s="55">
        <v>146.9</v>
      </c>
      <c r="L20" s="119">
        <v>0.86</v>
      </c>
      <c r="M20" s="120">
        <v>1.4E-2</v>
      </c>
      <c r="N20" s="55">
        <v>4.5</v>
      </c>
      <c r="O20" s="55" t="s">
        <v>219</v>
      </c>
      <c r="P20" s="115">
        <v>6</v>
      </c>
      <c r="Q20" s="115">
        <v>1</v>
      </c>
      <c r="R20" s="115">
        <v>2</v>
      </c>
      <c r="S20" s="115">
        <v>18</v>
      </c>
      <c r="T20" s="115">
        <v>2</v>
      </c>
      <c r="U20" s="115">
        <v>2</v>
      </c>
      <c r="V20" s="115">
        <v>22</v>
      </c>
      <c r="W20" s="18" t="s">
        <v>185</v>
      </c>
    </row>
    <row r="21" spans="1:23" ht="15" customHeight="1">
      <c r="A21" s="117">
        <v>43410</v>
      </c>
      <c r="C21" s="114">
        <v>43412.440972222219</v>
      </c>
      <c r="D21" s="36" t="s">
        <v>667</v>
      </c>
      <c r="E21" s="38">
        <v>301</v>
      </c>
      <c r="G21" s="36" t="s">
        <v>218</v>
      </c>
      <c r="H21" s="55">
        <v>48</v>
      </c>
      <c r="I21" s="55">
        <v>142.5</v>
      </c>
      <c r="J21" s="55">
        <v>7.2</v>
      </c>
      <c r="K21" s="55">
        <v>80.900000000000006</v>
      </c>
      <c r="L21" s="119">
        <v>1.17</v>
      </c>
      <c r="M21" s="120">
        <v>1.2999999999999999E-2</v>
      </c>
      <c r="N21" s="55">
        <v>4.7</v>
      </c>
      <c r="O21" s="55" t="s">
        <v>219</v>
      </c>
    </row>
    <row r="22" spans="1:23" ht="15" customHeight="1">
      <c r="A22" s="117">
        <v>43500</v>
      </c>
      <c r="C22" s="114">
        <v>43501.63</v>
      </c>
      <c r="D22" s="36" t="s">
        <v>702</v>
      </c>
      <c r="E22" s="38">
        <v>301</v>
      </c>
      <c r="G22" s="36" t="s">
        <v>218</v>
      </c>
      <c r="H22" s="55">
        <v>50</v>
      </c>
      <c r="I22" s="55">
        <v>160.6</v>
      </c>
      <c r="J22" s="55">
        <v>6.8</v>
      </c>
      <c r="K22" s="55">
        <v>79.3</v>
      </c>
      <c r="L22" s="119">
        <v>1.52</v>
      </c>
      <c r="M22" s="120">
        <v>1.4E-2</v>
      </c>
      <c r="N22" s="55">
        <v>1.9</v>
      </c>
      <c r="O22" s="55" t="s">
        <v>219</v>
      </c>
    </row>
    <row r="23" spans="1:23" ht="15" customHeight="1">
      <c r="A23" s="117">
        <v>43601</v>
      </c>
      <c r="C23" s="114">
        <v>43602.408333333333</v>
      </c>
      <c r="D23" s="36" t="s">
        <v>730</v>
      </c>
      <c r="E23" s="38">
        <v>301</v>
      </c>
      <c r="G23" s="36" t="s">
        <v>218</v>
      </c>
      <c r="H23" s="55">
        <v>54</v>
      </c>
      <c r="I23" s="55">
        <v>160.4</v>
      </c>
      <c r="J23" s="55">
        <v>7</v>
      </c>
      <c r="K23" s="55">
        <v>89.8</v>
      </c>
      <c r="L23" s="119">
        <v>1.22</v>
      </c>
      <c r="M23" s="120">
        <v>7.0000000000000001E-3</v>
      </c>
      <c r="N23" s="55">
        <v>5.2</v>
      </c>
      <c r="O23" s="55" t="s">
        <v>219</v>
      </c>
      <c r="P23" s="115">
        <v>3</v>
      </c>
      <c r="Q23" s="115">
        <v>1</v>
      </c>
      <c r="R23" s="115">
        <v>1</v>
      </c>
      <c r="S23" s="115">
        <v>9</v>
      </c>
      <c r="T23" s="115">
        <v>2</v>
      </c>
      <c r="U23" s="115">
        <v>1</v>
      </c>
      <c r="V23" s="115">
        <v>12</v>
      </c>
      <c r="W23" s="18" t="s">
        <v>183</v>
      </c>
    </row>
    <row r="24" spans="1:23" ht="15" customHeight="1">
      <c r="A24" s="117">
        <v>43682</v>
      </c>
      <c r="C24" s="114">
        <v>43683.333333333336</v>
      </c>
      <c r="D24" s="36" t="s">
        <v>744</v>
      </c>
      <c r="E24" s="38">
        <v>301</v>
      </c>
      <c r="G24" s="36" t="s">
        <v>218</v>
      </c>
      <c r="H24" s="55">
        <v>84</v>
      </c>
      <c r="I24" s="55">
        <v>231</v>
      </c>
      <c r="J24" s="55">
        <v>7.1</v>
      </c>
      <c r="K24" s="55">
        <v>134.1</v>
      </c>
      <c r="L24" s="119">
        <v>1.27</v>
      </c>
      <c r="M24" s="120">
        <v>2.4E-2</v>
      </c>
      <c r="N24" s="55">
        <v>8</v>
      </c>
      <c r="O24" s="55" t="s">
        <v>219</v>
      </c>
      <c r="P24" s="115">
        <v>1</v>
      </c>
      <c r="Q24" s="115">
        <v>1</v>
      </c>
      <c r="R24" s="115">
        <v>1</v>
      </c>
      <c r="S24" s="115">
        <v>3</v>
      </c>
      <c r="T24" s="115">
        <v>2</v>
      </c>
      <c r="U24" s="115">
        <v>1</v>
      </c>
      <c r="V24" s="115">
        <v>6</v>
      </c>
      <c r="W24" s="18" t="s">
        <v>182</v>
      </c>
    </row>
    <row r="25" spans="1:23" ht="15" customHeight="1">
      <c r="A25" s="117">
        <v>43772</v>
      </c>
      <c r="C25" s="114">
        <v>43773.350694444445</v>
      </c>
      <c r="D25" s="36" t="s">
        <v>771</v>
      </c>
      <c r="E25" s="38">
        <v>301</v>
      </c>
      <c r="F25" s="38" t="s">
        <v>772</v>
      </c>
      <c r="G25" s="36" t="s">
        <v>218</v>
      </c>
      <c r="H25" s="55">
        <v>48</v>
      </c>
      <c r="I25" s="55">
        <v>140.1</v>
      </c>
      <c r="J25" s="55">
        <v>6.7</v>
      </c>
      <c r="K25" s="55">
        <v>87.1</v>
      </c>
      <c r="L25" s="119">
        <v>1.39</v>
      </c>
      <c r="M25" s="120">
        <v>2.7E-2</v>
      </c>
      <c r="N25" s="55">
        <v>2.8</v>
      </c>
      <c r="O25" s="55" t="s">
        <v>219</v>
      </c>
    </row>
    <row r="26" spans="1:23" ht="15" customHeight="1">
      <c r="A26" s="117">
        <v>43864</v>
      </c>
      <c r="C26" s="114">
        <v>43864.447916666664</v>
      </c>
      <c r="D26" s="36" t="s">
        <v>803</v>
      </c>
      <c r="E26" s="38">
        <v>301</v>
      </c>
      <c r="F26" s="38" t="s">
        <v>804</v>
      </c>
      <c r="G26" s="36" t="s">
        <v>218</v>
      </c>
      <c r="H26" s="55">
        <v>44</v>
      </c>
      <c r="I26" s="55">
        <v>133.9</v>
      </c>
      <c r="J26" s="55">
        <v>7.1</v>
      </c>
      <c r="K26" s="55">
        <v>56.9</v>
      </c>
      <c r="L26" s="119">
        <v>1.29</v>
      </c>
      <c r="M26" s="120">
        <v>1.4999999999999999E-2</v>
      </c>
      <c r="N26" s="55">
        <v>2.1</v>
      </c>
      <c r="O26" s="55" t="s">
        <v>219</v>
      </c>
    </row>
  </sheetData>
  <mergeCells count="2">
    <mergeCell ref="P1:R1"/>
    <mergeCell ref="S1:U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29"/>
  <sheetViews>
    <sheetView zoomScale="90" zoomScaleNormal="90" workbookViewId="0">
      <selection sqref="A1:IV2"/>
    </sheetView>
  </sheetViews>
  <sheetFormatPr defaultColWidth="8.85546875" defaultRowHeight="13.15"/>
  <cols>
    <col min="1" max="1" width="14.7109375" customWidth="1"/>
    <col min="2" max="2" width="15.7109375" bestFit="1" customWidth="1"/>
    <col min="3" max="4" width="15.42578125" bestFit="1" customWidth="1"/>
    <col min="5" max="5" width="9.42578125" bestFit="1" customWidth="1"/>
    <col min="6" max="6" width="10.140625" bestFit="1" customWidth="1"/>
    <col min="7" max="7" width="9.42578125" bestFit="1" customWidth="1"/>
    <col min="8" max="8" width="16.28515625" customWidth="1"/>
    <col min="9" max="9" width="13.85546875" customWidth="1"/>
    <col min="10" max="10" width="5.140625" bestFit="1" customWidth="1"/>
    <col min="11" max="12" width="18.28515625" customWidth="1"/>
    <col min="13" max="13" width="15.42578125" bestFit="1" customWidth="1"/>
    <col min="14" max="14" width="16.7109375" customWidth="1"/>
  </cols>
  <sheetData>
    <row r="1" spans="1:23" ht="15.6">
      <c r="A1" s="20" t="s">
        <v>1477</v>
      </c>
      <c r="F1" s="2"/>
      <c r="G1" s="1"/>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2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117">
        <v>41308</v>
      </c>
      <c r="C3" s="114">
        <v>41309.580555555556</v>
      </c>
      <c r="D3" s="36" t="s">
        <v>224</v>
      </c>
      <c r="E3" s="38">
        <v>305</v>
      </c>
      <c r="G3" s="36" t="s">
        <v>218</v>
      </c>
      <c r="H3" s="55">
        <v>56</v>
      </c>
      <c r="I3" s="55">
        <v>185.4</v>
      </c>
      <c r="J3" s="55">
        <v>7.64</v>
      </c>
      <c r="K3" s="55">
        <v>133.6</v>
      </c>
      <c r="L3" s="119">
        <v>3.78</v>
      </c>
      <c r="M3" s="120">
        <v>0.03</v>
      </c>
      <c r="N3" s="55">
        <v>5</v>
      </c>
      <c r="O3" s="55" t="s">
        <v>219</v>
      </c>
    </row>
    <row r="4" spans="1:23" ht="15" customHeight="1">
      <c r="A4" s="117">
        <v>41588</v>
      </c>
      <c r="C4" s="114">
        <v>41589.628472222219</v>
      </c>
      <c r="D4" s="36" t="s">
        <v>272</v>
      </c>
      <c r="E4" s="38">
        <v>305</v>
      </c>
      <c r="G4" s="36" t="s">
        <v>218</v>
      </c>
      <c r="H4" s="55">
        <v>84</v>
      </c>
      <c r="I4" s="55">
        <v>225.7</v>
      </c>
      <c r="J4" s="55">
        <v>7.52</v>
      </c>
      <c r="K4" s="55">
        <v>123.3</v>
      </c>
      <c r="L4" s="119">
        <v>1.1100000000000001</v>
      </c>
      <c r="M4" s="120">
        <v>1.4E-2</v>
      </c>
      <c r="N4" s="55">
        <v>3.4</v>
      </c>
      <c r="O4" s="55" t="s">
        <v>219</v>
      </c>
    </row>
    <row r="5" spans="1:23" ht="15" customHeight="1">
      <c r="A5" s="117">
        <v>41688</v>
      </c>
      <c r="C5" s="114">
        <v>41688.607638888891</v>
      </c>
      <c r="D5" s="36" t="s">
        <v>290</v>
      </c>
      <c r="E5" s="38">
        <v>305</v>
      </c>
      <c r="F5" s="118" t="s">
        <v>291</v>
      </c>
      <c r="G5" s="36" t="s">
        <v>218</v>
      </c>
      <c r="H5" s="55">
        <v>80</v>
      </c>
      <c r="I5" s="55">
        <v>323.89999999999998</v>
      </c>
      <c r="J5" s="55">
        <v>7.49</v>
      </c>
      <c r="K5" s="55">
        <v>126.2</v>
      </c>
      <c r="L5" s="119">
        <v>2.04</v>
      </c>
      <c r="M5" s="120">
        <v>1.6E-2</v>
      </c>
      <c r="N5" s="55">
        <v>2.1</v>
      </c>
      <c r="O5" s="55" t="s">
        <v>219</v>
      </c>
    </row>
    <row r="6" spans="1:23" ht="15" customHeight="1">
      <c r="A6" s="117">
        <v>41766</v>
      </c>
      <c r="C6" s="114">
        <v>41767.649305555555</v>
      </c>
      <c r="D6" s="36" t="s">
        <v>307</v>
      </c>
      <c r="E6" s="38">
        <v>305</v>
      </c>
      <c r="G6" s="36" t="s">
        <v>218</v>
      </c>
      <c r="H6" s="55">
        <v>82</v>
      </c>
      <c r="I6" s="55">
        <v>219</v>
      </c>
      <c r="J6" s="55">
        <v>7.6</v>
      </c>
      <c r="K6" s="55">
        <v>110.8</v>
      </c>
      <c r="L6" s="119">
        <v>3.1</v>
      </c>
      <c r="M6" s="120">
        <v>3.2000000000000001E-2</v>
      </c>
      <c r="N6" s="55">
        <v>3.7</v>
      </c>
      <c r="O6" s="55" t="s">
        <v>219</v>
      </c>
      <c r="P6" s="115">
        <v>6</v>
      </c>
      <c r="Q6" s="115">
        <v>0</v>
      </c>
      <c r="R6" s="115">
        <v>1</v>
      </c>
      <c r="S6" s="115">
        <v>18</v>
      </c>
      <c r="T6" s="115">
        <v>0</v>
      </c>
      <c r="U6" s="115">
        <v>1</v>
      </c>
      <c r="V6" s="115">
        <v>19</v>
      </c>
      <c r="W6" s="18" t="s">
        <v>184</v>
      </c>
    </row>
    <row r="7" spans="1:23" ht="15" customHeight="1">
      <c r="A7" s="117">
        <v>41854</v>
      </c>
      <c r="C7" s="114">
        <v>41855.583333333336</v>
      </c>
      <c r="D7" s="36" t="s">
        <v>312</v>
      </c>
      <c r="E7" s="38">
        <v>305</v>
      </c>
      <c r="G7" s="36" t="s">
        <v>218</v>
      </c>
      <c r="H7" s="55">
        <v>108</v>
      </c>
      <c r="I7" s="55">
        <v>260.3</v>
      </c>
      <c r="J7" s="55">
        <v>7.63</v>
      </c>
      <c r="K7" s="55">
        <v>151.6</v>
      </c>
      <c r="L7" s="119">
        <v>0.94</v>
      </c>
      <c r="M7" s="120">
        <v>2.5999999999999999E-2</v>
      </c>
      <c r="N7" s="55">
        <v>0</v>
      </c>
      <c r="O7" s="55" t="s">
        <v>219</v>
      </c>
      <c r="P7" s="115">
        <v>3</v>
      </c>
      <c r="Q7" s="115">
        <v>2</v>
      </c>
      <c r="R7" s="115">
        <v>1</v>
      </c>
      <c r="S7" s="115">
        <v>9</v>
      </c>
      <c r="T7" s="115">
        <v>4</v>
      </c>
      <c r="U7" s="115">
        <v>1</v>
      </c>
      <c r="V7" s="115">
        <v>14</v>
      </c>
      <c r="W7" s="18" t="s">
        <v>183</v>
      </c>
    </row>
    <row r="8" spans="1:23" ht="15" customHeight="1">
      <c r="A8" s="117">
        <v>41952</v>
      </c>
      <c r="C8" s="114">
        <v>41953.559027777781</v>
      </c>
      <c r="D8" s="36" t="s">
        <v>326</v>
      </c>
      <c r="E8" s="38">
        <v>305</v>
      </c>
      <c r="G8" s="36" t="s">
        <v>218</v>
      </c>
      <c r="H8" s="55">
        <v>88</v>
      </c>
      <c r="I8" s="55">
        <v>271</v>
      </c>
      <c r="J8" s="55">
        <v>7.73</v>
      </c>
      <c r="K8" s="55">
        <v>135.6</v>
      </c>
      <c r="L8" s="119">
        <v>1.1200000000000001</v>
      </c>
      <c r="M8" s="120">
        <v>1.7999999999999999E-2</v>
      </c>
      <c r="N8" s="55">
        <v>2.1</v>
      </c>
      <c r="O8" s="55" t="s">
        <v>219</v>
      </c>
    </row>
    <row r="9" spans="1:23" ht="15" customHeight="1">
      <c r="A9" s="117">
        <v>42037</v>
      </c>
      <c r="C9" s="114">
        <v>42037.638888888891</v>
      </c>
      <c r="D9" s="36" t="s">
        <v>346</v>
      </c>
      <c r="E9" s="38">
        <v>305</v>
      </c>
      <c r="G9" s="36" t="s">
        <v>218</v>
      </c>
      <c r="H9" s="55">
        <v>84</v>
      </c>
      <c r="I9" s="55">
        <v>227.4</v>
      </c>
      <c r="J9" s="55">
        <v>7.83</v>
      </c>
      <c r="K9" s="55">
        <v>124.9</v>
      </c>
      <c r="L9" s="119">
        <v>1.62</v>
      </c>
      <c r="M9" s="120">
        <v>1.2E-2</v>
      </c>
      <c r="N9" s="55">
        <v>0.9</v>
      </c>
      <c r="O9" s="55" t="s">
        <v>219</v>
      </c>
    </row>
    <row r="10" spans="1:23" ht="15" customHeight="1">
      <c r="A10" s="117">
        <v>42128</v>
      </c>
      <c r="C10" s="114">
        <v>42128.667361111111</v>
      </c>
      <c r="D10" s="36" t="s">
        <v>363</v>
      </c>
      <c r="E10" s="38">
        <v>305</v>
      </c>
      <c r="G10" s="36" t="s">
        <v>218</v>
      </c>
      <c r="H10" s="55">
        <v>86</v>
      </c>
      <c r="I10" s="55">
        <v>224</v>
      </c>
      <c r="J10" s="55">
        <v>7.9</v>
      </c>
      <c r="K10" s="55">
        <v>120.2</v>
      </c>
      <c r="L10" s="119">
        <v>0.64</v>
      </c>
      <c r="M10" s="120">
        <v>2.1999999999999999E-2</v>
      </c>
      <c r="N10" s="55">
        <v>3.7</v>
      </c>
      <c r="O10" s="55" t="s">
        <v>219</v>
      </c>
    </row>
    <row r="11" spans="1:23" ht="15" customHeight="1">
      <c r="A11" s="117">
        <v>42222</v>
      </c>
      <c r="C11" s="114">
        <v>42222.625</v>
      </c>
      <c r="D11" s="36" t="s">
        <v>380</v>
      </c>
      <c r="E11" s="38">
        <v>305</v>
      </c>
      <c r="G11" s="36" t="s">
        <v>218</v>
      </c>
      <c r="H11" s="55">
        <v>118</v>
      </c>
      <c r="I11" s="55">
        <v>283</v>
      </c>
      <c r="J11" s="55">
        <v>8</v>
      </c>
      <c r="K11" s="55">
        <v>158.69999999999999</v>
      </c>
      <c r="L11" s="119">
        <v>1.94</v>
      </c>
      <c r="M11" s="120">
        <v>2.5999999999999999E-2</v>
      </c>
      <c r="N11" s="55">
        <v>3.7</v>
      </c>
      <c r="O11" s="55" t="s">
        <v>219</v>
      </c>
    </row>
    <row r="12" spans="1:23" ht="15" customHeight="1">
      <c r="A12" s="117">
        <v>42315</v>
      </c>
      <c r="C12" s="114">
        <v>42317.395833333336</v>
      </c>
      <c r="D12" s="36" t="s">
        <v>391</v>
      </c>
      <c r="E12" s="38">
        <v>305</v>
      </c>
      <c r="F12" s="118" t="s">
        <v>392</v>
      </c>
      <c r="G12" s="36" t="s">
        <v>218</v>
      </c>
      <c r="H12" s="55">
        <v>114</v>
      </c>
      <c r="I12" s="55">
        <v>371</v>
      </c>
      <c r="J12" s="55">
        <v>8</v>
      </c>
      <c r="K12" s="55">
        <v>193.3</v>
      </c>
      <c r="L12" s="119">
        <v>2.2599999999999998</v>
      </c>
      <c r="M12" s="120">
        <v>3.2000000000000001E-2</v>
      </c>
      <c r="N12" s="55">
        <v>4.3</v>
      </c>
      <c r="O12" s="55" t="s">
        <v>219</v>
      </c>
    </row>
    <row r="13" spans="1:23" ht="15" customHeight="1">
      <c r="A13" s="117">
        <v>42410</v>
      </c>
      <c r="C13" s="114">
        <v>42410.520833333336</v>
      </c>
      <c r="D13" s="36" t="s">
        <v>417</v>
      </c>
      <c r="E13" s="38">
        <v>305</v>
      </c>
      <c r="G13" s="36" t="s">
        <v>218</v>
      </c>
      <c r="H13" s="55">
        <v>96</v>
      </c>
      <c r="I13" s="55">
        <v>247</v>
      </c>
      <c r="J13" s="55">
        <v>8.1999999999999993</v>
      </c>
      <c r="K13" s="55">
        <v>147.5</v>
      </c>
      <c r="L13" s="119">
        <v>2.2599999999999998</v>
      </c>
      <c r="M13" s="120">
        <v>1.7999999999999999E-2</v>
      </c>
      <c r="N13" s="55">
        <v>0.8</v>
      </c>
      <c r="O13" s="55" t="s">
        <v>219</v>
      </c>
    </row>
    <row r="14" spans="1:23" ht="15" customHeight="1">
      <c r="A14" s="117">
        <v>42499</v>
      </c>
      <c r="C14" s="114">
        <v>42500.604166666664</v>
      </c>
      <c r="D14" s="36" t="s">
        <v>429</v>
      </c>
      <c r="E14" s="38">
        <v>305</v>
      </c>
      <c r="G14" s="36" t="s">
        <v>218</v>
      </c>
      <c r="H14" s="55">
        <v>88</v>
      </c>
      <c r="I14" s="55">
        <v>200</v>
      </c>
      <c r="J14" s="55">
        <v>8</v>
      </c>
      <c r="K14" s="55">
        <v>105</v>
      </c>
      <c r="L14" s="119">
        <v>1.29</v>
      </c>
      <c r="M14" s="120">
        <v>2.1999999999999999E-2</v>
      </c>
      <c r="N14" s="55">
        <v>7.2</v>
      </c>
      <c r="O14" s="55" t="s">
        <v>219</v>
      </c>
    </row>
    <row r="15" spans="1:23" ht="15" customHeight="1">
      <c r="A15" s="117">
        <v>42594</v>
      </c>
      <c r="C15" s="114">
        <v>42594.552083333336</v>
      </c>
      <c r="D15" s="36" t="s">
        <v>451</v>
      </c>
      <c r="E15" s="38">
        <v>305</v>
      </c>
      <c r="G15" s="36" t="s">
        <v>218</v>
      </c>
      <c r="H15" s="55">
        <v>82</v>
      </c>
      <c r="I15" s="55">
        <v>218</v>
      </c>
      <c r="J15" s="55">
        <v>7.9</v>
      </c>
      <c r="K15" s="55">
        <v>110</v>
      </c>
      <c r="L15" s="119">
        <v>0.9</v>
      </c>
      <c r="M15" s="120">
        <v>2.5999999999999999E-2</v>
      </c>
      <c r="N15" s="55">
        <v>5.5</v>
      </c>
      <c r="O15" s="55" t="s">
        <v>219</v>
      </c>
      <c r="P15" s="115">
        <v>7</v>
      </c>
      <c r="Q15" s="115">
        <v>2</v>
      </c>
      <c r="R15" s="115">
        <v>1</v>
      </c>
      <c r="S15" s="115">
        <v>21</v>
      </c>
      <c r="T15" s="115">
        <v>4</v>
      </c>
      <c r="U15" s="115">
        <v>1</v>
      </c>
      <c r="V15" s="115">
        <v>26</v>
      </c>
      <c r="W15" s="18" t="s">
        <v>185</v>
      </c>
    </row>
    <row r="16" spans="1:23" ht="15" customHeight="1">
      <c r="A16" s="117">
        <v>42679</v>
      </c>
      <c r="C16" s="114">
        <v>42681.400694444441</v>
      </c>
      <c r="D16" s="36" t="s">
        <v>464</v>
      </c>
      <c r="E16" s="38">
        <v>305</v>
      </c>
      <c r="G16" s="36" t="s">
        <v>218</v>
      </c>
      <c r="H16" s="55">
        <v>120</v>
      </c>
      <c r="I16" s="55">
        <v>344</v>
      </c>
      <c r="J16" s="55">
        <v>7.9</v>
      </c>
      <c r="K16" s="55">
        <v>210</v>
      </c>
      <c r="L16" s="119">
        <v>1.51</v>
      </c>
      <c r="M16" s="120">
        <v>1.7000000000000001E-2</v>
      </c>
      <c r="N16" s="55">
        <v>6.2</v>
      </c>
      <c r="O16" s="55" t="s">
        <v>219</v>
      </c>
    </row>
    <row r="17" spans="1:23" ht="15" customHeight="1">
      <c r="A17" s="117">
        <v>42772</v>
      </c>
      <c r="C17" s="114">
        <v>42773.625</v>
      </c>
      <c r="D17" s="36" t="s">
        <v>494</v>
      </c>
      <c r="E17" s="38">
        <v>305</v>
      </c>
      <c r="G17" s="36" t="s">
        <v>218</v>
      </c>
      <c r="H17" s="55">
        <v>88</v>
      </c>
      <c r="I17" s="55">
        <v>267</v>
      </c>
      <c r="J17" s="55">
        <v>8.1999999999999993</v>
      </c>
      <c r="K17" s="55">
        <v>153.30000000000001</v>
      </c>
      <c r="L17" s="119">
        <v>1.97</v>
      </c>
      <c r="M17" s="120">
        <v>1.7000000000000001E-2</v>
      </c>
      <c r="N17" s="55">
        <v>5.3</v>
      </c>
      <c r="O17" s="55" t="s">
        <v>219</v>
      </c>
    </row>
    <row r="18" spans="1:23" ht="15" customHeight="1">
      <c r="A18" s="117">
        <v>42864</v>
      </c>
      <c r="C18" s="114">
        <v>42864.520833333336</v>
      </c>
      <c r="D18" s="36" t="s">
        <v>514</v>
      </c>
      <c r="E18" s="38">
        <v>305</v>
      </c>
      <c r="G18" s="36" t="s">
        <v>218</v>
      </c>
      <c r="H18" s="55">
        <v>74</v>
      </c>
      <c r="I18" s="55">
        <v>189.8</v>
      </c>
      <c r="J18" s="55">
        <v>7.7</v>
      </c>
      <c r="K18" s="55">
        <v>108.9</v>
      </c>
      <c r="L18" s="119">
        <v>1.99</v>
      </c>
      <c r="M18" s="120">
        <v>0.04</v>
      </c>
      <c r="N18" s="55">
        <v>9.4</v>
      </c>
      <c r="O18" s="55" t="s">
        <v>219</v>
      </c>
    </row>
    <row r="19" spans="1:23" ht="15" customHeight="1">
      <c r="A19" s="117">
        <v>42959</v>
      </c>
      <c r="C19" s="114">
        <v>42961.340277777781</v>
      </c>
      <c r="D19" s="36" t="s">
        <v>540</v>
      </c>
      <c r="E19" s="38">
        <v>305</v>
      </c>
      <c r="G19" s="36" t="s">
        <v>218</v>
      </c>
      <c r="H19" s="55">
        <v>112</v>
      </c>
      <c r="I19" s="55">
        <v>273</v>
      </c>
      <c r="J19" s="55">
        <v>7.7</v>
      </c>
      <c r="K19" s="55">
        <v>180</v>
      </c>
      <c r="L19" s="119">
        <v>1.77</v>
      </c>
      <c r="M19" s="120">
        <v>4.2000000000000003E-2</v>
      </c>
      <c r="N19" s="55">
        <v>11.7</v>
      </c>
      <c r="O19" s="55" t="s">
        <v>219</v>
      </c>
      <c r="P19" s="115">
        <v>4</v>
      </c>
      <c r="Q19" s="115">
        <v>1</v>
      </c>
      <c r="R19" s="115">
        <v>0</v>
      </c>
      <c r="S19" s="115">
        <v>12</v>
      </c>
      <c r="T19" s="115">
        <v>2</v>
      </c>
      <c r="U19" s="115">
        <v>0</v>
      </c>
      <c r="V19" s="115">
        <v>14</v>
      </c>
      <c r="W19" s="18" t="s">
        <v>183</v>
      </c>
    </row>
    <row r="20" spans="1:23" ht="15" customHeight="1">
      <c r="A20" s="117">
        <v>43045</v>
      </c>
      <c r="C20" s="114">
        <v>43045.532638888886</v>
      </c>
      <c r="D20" s="36" t="s">
        <v>554</v>
      </c>
      <c r="E20" s="38">
        <v>305</v>
      </c>
      <c r="G20" s="36" t="s">
        <v>218</v>
      </c>
      <c r="H20" s="55">
        <v>118</v>
      </c>
      <c r="I20" s="55">
        <v>311</v>
      </c>
      <c r="J20" s="55">
        <v>7.7</v>
      </c>
      <c r="K20" s="55">
        <v>166.7</v>
      </c>
      <c r="L20" s="119">
        <v>1.82</v>
      </c>
      <c r="M20" s="120">
        <v>2.1999999999999999E-2</v>
      </c>
      <c r="N20" s="55">
        <v>9.6999999999999993</v>
      </c>
      <c r="O20" s="55" t="s">
        <v>219</v>
      </c>
    </row>
    <row r="21" spans="1:23" ht="15" customHeight="1">
      <c r="A21" s="117">
        <v>43138</v>
      </c>
      <c r="C21" s="114">
        <v>43138.489583333336</v>
      </c>
      <c r="D21" s="36" t="s">
        <v>577</v>
      </c>
      <c r="E21" s="38">
        <v>305</v>
      </c>
      <c r="G21" s="36" t="s">
        <v>218</v>
      </c>
      <c r="H21" s="55">
        <v>82</v>
      </c>
      <c r="I21" s="55">
        <v>231</v>
      </c>
      <c r="J21" s="55">
        <v>8</v>
      </c>
      <c r="K21" s="55">
        <v>135.6</v>
      </c>
      <c r="L21" s="119">
        <v>2.16</v>
      </c>
      <c r="M21" s="120">
        <v>1.2999999999999999E-2</v>
      </c>
      <c r="N21" s="55">
        <v>1.9</v>
      </c>
      <c r="O21" s="55" t="s">
        <v>219</v>
      </c>
    </row>
    <row r="22" spans="1:23" ht="15" customHeight="1">
      <c r="A22" s="117">
        <v>43227</v>
      </c>
      <c r="C22" s="114">
        <v>43227.486111111109</v>
      </c>
      <c r="D22" s="36" t="s">
        <v>617</v>
      </c>
      <c r="E22" s="38">
        <v>305</v>
      </c>
      <c r="G22" s="36" t="s">
        <v>218</v>
      </c>
      <c r="H22" s="55">
        <v>62</v>
      </c>
      <c r="I22" s="55">
        <v>165.9</v>
      </c>
      <c r="J22" s="55">
        <v>7.4</v>
      </c>
      <c r="K22" s="55">
        <v>115.7</v>
      </c>
      <c r="L22" s="119">
        <v>1.89</v>
      </c>
      <c r="M22" s="120">
        <v>4.2000000000000003E-2</v>
      </c>
      <c r="N22" s="55">
        <v>10.9</v>
      </c>
      <c r="O22" s="55" t="s">
        <v>219</v>
      </c>
    </row>
    <row r="23" spans="1:23" ht="15" customHeight="1">
      <c r="A23" s="117">
        <v>43318</v>
      </c>
      <c r="C23" s="114">
        <v>43318.670138888891</v>
      </c>
      <c r="D23" s="36" t="s">
        <v>653</v>
      </c>
      <c r="E23" s="38">
        <v>305</v>
      </c>
      <c r="G23" s="36" t="s">
        <v>218</v>
      </c>
      <c r="H23" s="55">
        <v>106</v>
      </c>
      <c r="I23" s="55">
        <v>303</v>
      </c>
      <c r="J23" s="55">
        <v>8.1999999999999993</v>
      </c>
      <c r="K23" s="55">
        <v>162.69999999999999</v>
      </c>
      <c r="L23" s="119">
        <v>1.18</v>
      </c>
      <c r="M23" s="120">
        <v>5.0000000000000001E-3</v>
      </c>
      <c r="N23" s="55">
        <v>5.7</v>
      </c>
      <c r="O23" s="55" t="s">
        <v>219</v>
      </c>
      <c r="P23" s="115">
        <v>6</v>
      </c>
      <c r="Q23" s="115">
        <v>1</v>
      </c>
      <c r="R23" s="115">
        <v>0</v>
      </c>
      <c r="S23" s="115">
        <v>18</v>
      </c>
      <c r="T23" s="115">
        <v>2</v>
      </c>
      <c r="U23" s="115">
        <v>0</v>
      </c>
      <c r="V23" s="115">
        <v>20</v>
      </c>
      <c r="W23" s="18" t="s">
        <v>184</v>
      </c>
    </row>
    <row r="24" spans="1:23" ht="15" customHeight="1">
      <c r="A24" s="117">
        <v>43411</v>
      </c>
      <c r="C24" s="114">
        <v>43411.465277777781</v>
      </c>
      <c r="D24" s="36" t="s">
        <v>672</v>
      </c>
      <c r="E24" s="38">
        <v>305</v>
      </c>
      <c r="G24" s="36" t="s">
        <v>218</v>
      </c>
      <c r="H24" s="55">
        <v>66</v>
      </c>
      <c r="I24" s="55">
        <v>181.2</v>
      </c>
      <c r="J24" s="55">
        <v>7.4</v>
      </c>
      <c r="K24" s="55">
        <v>94.2</v>
      </c>
      <c r="L24" s="119">
        <v>1.4</v>
      </c>
      <c r="M24" s="120">
        <v>1.4999999999999999E-2</v>
      </c>
      <c r="N24" s="55">
        <v>2.9</v>
      </c>
      <c r="O24" s="55" t="s">
        <v>219</v>
      </c>
    </row>
    <row r="25" spans="1:23" ht="15" customHeight="1">
      <c r="A25" s="117">
        <v>43500</v>
      </c>
      <c r="C25" s="114">
        <v>43500.486111111109</v>
      </c>
      <c r="D25" s="36" t="s">
        <v>703</v>
      </c>
      <c r="E25" s="38">
        <v>305</v>
      </c>
      <c r="G25" s="36" t="s">
        <v>218</v>
      </c>
      <c r="H25" s="55">
        <v>68</v>
      </c>
      <c r="I25" s="55">
        <v>203</v>
      </c>
      <c r="J25" s="55">
        <v>7.2</v>
      </c>
      <c r="K25" s="55">
        <v>99.8</v>
      </c>
      <c r="L25" s="119">
        <v>2.34</v>
      </c>
      <c r="M25" s="120">
        <v>7.0000000000000001E-3</v>
      </c>
      <c r="N25" s="55">
        <v>3.3</v>
      </c>
      <c r="O25" s="55" t="s">
        <v>219</v>
      </c>
    </row>
    <row r="26" spans="1:23" ht="15" customHeight="1">
      <c r="A26" s="117">
        <v>43602</v>
      </c>
      <c r="C26" s="114">
        <v>43602.430555555555</v>
      </c>
      <c r="D26" s="36" t="s">
        <v>732</v>
      </c>
      <c r="E26" s="38">
        <v>305</v>
      </c>
      <c r="G26" s="36" t="s">
        <v>218</v>
      </c>
      <c r="H26" s="55">
        <v>74</v>
      </c>
      <c r="I26" s="55">
        <v>207</v>
      </c>
      <c r="J26" s="55">
        <v>7.3</v>
      </c>
      <c r="K26" s="55">
        <v>118.9</v>
      </c>
      <c r="L26" s="119">
        <v>2.0099999999999998</v>
      </c>
      <c r="M26" s="120">
        <v>1.7999999999999999E-2</v>
      </c>
      <c r="N26" s="55">
        <v>8</v>
      </c>
      <c r="O26" s="55" t="s">
        <v>219</v>
      </c>
      <c r="P26" s="115">
        <v>5</v>
      </c>
      <c r="Q26" s="115">
        <v>1</v>
      </c>
      <c r="R26" s="115">
        <v>0</v>
      </c>
      <c r="S26" s="115">
        <v>15</v>
      </c>
      <c r="T26" s="115">
        <v>2</v>
      </c>
      <c r="U26" s="115">
        <v>0</v>
      </c>
      <c r="V26" s="115">
        <v>17</v>
      </c>
      <c r="W26" s="18" t="s">
        <v>183</v>
      </c>
    </row>
    <row r="27" spans="1:23" ht="15" customHeight="1">
      <c r="A27" s="117">
        <v>43692</v>
      </c>
      <c r="C27" s="114">
        <v>43692.620138888888</v>
      </c>
      <c r="D27" s="36" t="s">
        <v>765</v>
      </c>
      <c r="E27" s="38">
        <v>305</v>
      </c>
      <c r="G27" s="36" t="s">
        <v>218</v>
      </c>
      <c r="H27" s="55">
        <v>90</v>
      </c>
      <c r="I27" s="55">
        <v>246</v>
      </c>
      <c r="J27" s="55">
        <v>7.6</v>
      </c>
      <c r="K27" s="55">
        <v>127.7</v>
      </c>
      <c r="L27" s="119">
        <v>1.85</v>
      </c>
      <c r="M27" s="120">
        <v>4.2000000000000003E-2</v>
      </c>
      <c r="N27" s="55">
        <v>15.4</v>
      </c>
      <c r="O27" s="55" t="s">
        <v>219</v>
      </c>
      <c r="P27" s="115">
        <v>5</v>
      </c>
      <c r="Q27" s="115">
        <v>1</v>
      </c>
      <c r="R27" s="115">
        <v>1</v>
      </c>
      <c r="S27" s="115">
        <v>15</v>
      </c>
      <c r="T27" s="115">
        <v>2</v>
      </c>
      <c r="U27" s="115">
        <v>1</v>
      </c>
      <c r="V27" s="115">
        <v>18</v>
      </c>
      <c r="W27" s="18" t="s">
        <v>184</v>
      </c>
    </row>
    <row r="28" spans="1:23" ht="15" customHeight="1">
      <c r="A28" s="117">
        <v>43773</v>
      </c>
      <c r="C28" s="114">
        <v>43773.569444444445</v>
      </c>
      <c r="D28" s="36" t="s">
        <v>776</v>
      </c>
      <c r="E28" s="38">
        <v>305</v>
      </c>
      <c r="F28" s="17"/>
      <c r="G28" s="36" t="s">
        <v>218</v>
      </c>
      <c r="H28" s="55">
        <v>74</v>
      </c>
      <c r="I28" s="55">
        <v>199.6</v>
      </c>
      <c r="J28" s="55">
        <v>7</v>
      </c>
      <c r="K28" s="55">
        <v>114.7</v>
      </c>
      <c r="L28" s="119">
        <v>2.64</v>
      </c>
      <c r="M28" s="120">
        <v>1.7000000000000001E-2</v>
      </c>
      <c r="N28" s="55">
        <v>3.6</v>
      </c>
      <c r="O28" s="55" t="s">
        <v>219</v>
      </c>
    </row>
    <row r="29" spans="1:23" ht="15" customHeight="1">
      <c r="A29" s="117">
        <v>43864</v>
      </c>
      <c r="C29" s="114">
        <v>43864.590277777781</v>
      </c>
      <c r="D29" s="36" t="s">
        <v>805</v>
      </c>
      <c r="E29" s="38">
        <v>305</v>
      </c>
      <c r="F29" s="17"/>
      <c r="G29" s="36" t="s">
        <v>218</v>
      </c>
      <c r="H29" s="55">
        <v>64</v>
      </c>
      <c r="I29" s="55">
        <v>178.5</v>
      </c>
      <c r="J29" s="55">
        <v>7.1</v>
      </c>
      <c r="K29" s="55">
        <v>96.4</v>
      </c>
      <c r="L29" s="119">
        <v>2.04</v>
      </c>
      <c r="M29" s="120">
        <v>1.9E-2</v>
      </c>
      <c r="N29" s="55">
        <v>3.9</v>
      </c>
      <c r="O29" s="55" t="s">
        <v>219</v>
      </c>
    </row>
  </sheetData>
  <mergeCells count="2">
    <mergeCell ref="P1:R1"/>
    <mergeCell ref="S1:U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30"/>
  <sheetViews>
    <sheetView zoomScale="90" zoomScaleNormal="90" workbookViewId="0">
      <selection activeCell="C39" sqref="C39"/>
    </sheetView>
  </sheetViews>
  <sheetFormatPr defaultColWidth="8.85546875" defaultRowHeight="13.15"/>
  <cols>
    <col min="1" max="1" width="14.7109375" customWidth="1"/>
    <col min="2" max="2" width="15.7109375" bestFit="1" customWidth="1"/>
    <col min="3" max="4" width="15.42578125" bestFit="1" customWidth="1"/>
    <col min="5" max="5" width="11.42578125" bestFit="1" customWidth="1"/>
    <col min="6" max="6" width="13.28515625" customWidth="1"/>
    <col min="7" max="7" width="9.42578125" bestFit="1" customWidth="1"/>
    <col min="8" max="8" width="17.7109375" customWidth="1"/>
    <col min="9" max="9" width="17" customWidth="1"/>
    <col min="10" max="10" width="5.140625" bestFit="1" customWidth="1"/>
    <col min="11" max="11" width="20" customWidth="1"/>
    <col min="12" max="12" width="16.85546875" customWidth="1"/>
    <col min="13" max="13" width="19" customWidth="1"/>
    <col min="14" max="14" width="12.140625" bestFit="1" customWidth="1"/>
  </cols>
  <sheetData>
    <row r="1" spans="1:23" ht="15.6">
      <c r="A1" s="20" t="s">
        <v>254</v>
      </c>
      <c r="F1" s="2"/>
      <c r="G1" s="1"/>
      <c r="P1" s="354" t="s">
        <v>1425</v>
      </c>
      <c r="Q1" s="354"/>
      <c r="R1" s="354"/>
      <c r="S1" s="354" t="s">
        <v>1426</v>
      </c>
      <c r="T1" s="354"/>
      <c r="U1" s="354"/>
    </row>
    <row r="2" spans="1:23" s="16" customFormat="1" ht="30" customHeight="1">
      <c r="A2" s="14" t="s">
        <v>1466</v>
      </c>
      <c r="B2" s="14" t="s">
        <v>1467</v>
      </c>
      <c r="C2" s="14" t="s">
        <v>1344</v>
      </c>
      <c r="D2" s="14" t="s">
        <v>187</v>
      </c>
      <c r="E2" s="14" t="s">
        <v>1468</v>
      </c>
      <c r="F2" s="21" t="s">
        <v>1463</v>
      </c>
      <c r="G2" s="24" t="s">
        <v>191</v>
      </c>
      <c r="H2" s="15" t="s">
        <v>192</v>
      </c>
      <c r="I2" s="15" t="s">
        <v>193</v>
      </c>
      <c r="J2" s="15" t="s">
        <v>194</v>
      </c>
      <c r="K2" s="15" t="s">
        <v>195</v>
      </c>
      <c r="L2" s="15" t="s">
        <v>196</v>
      </c>
      <c r="M2" s="15" t="s">
        <v>197</v>
      </c>
      <c r="N2" s="15" t="s">
        <v>198</v>
      </c>
      <c r="O2" s="15" t="s">
        <v>199</v>
      </c>
      <c r="P2" s="15" t="s">
        <v>1428</v>
      </c>
      <c r="Q2" s="15" t="s">
        <v>1429</v>
      </c>
      <c r="R2" s="15" t="s">
        <v>1430</v>
      </c>
      <c r="S2" s="15" t="s">
        <v>1428</v>
      </c>
      <c r="T2" s="15" t="s">
        <v>1429</v>
      </c>
      <c r="U2" s="15" t="s">
        <v>1430</v>
      </c>
      <c r="V2" s="15" t="s">
        <v>1431</v>
      </c>
      <c r="W2" s="15" t="s">
        <v>1432</v>
      </c>
    </row>
    <row r="3" spans="1:23" ht="15" customHeight="1">
      <c r="A3" s="117">
        <v>41309</v>
      </c>
      <c r="C3" s="114">
        <v>41310.444444444445</v>
      </c>
      <c r="D3" s="36" t="s">
        <v>234</v>
      </c>
      <c r="E3" s="38">
        <v>306</v>
      </c>
      <c r="G3" s="36" t="s">
        <v>218</v>
      </c>
      <c r="H3" s="55">
        <v>152</v>
      </c>
      <c r="I3" s="55">
        <v>347</v>
      </c>
      <c r="J3" s="55">
        <v>8.1199999999999992</v>
      </c>
      <c r="K3" s="55">
        <v>204.2</v>
      </c>
      <c r="L3" s="119">
        <v>1.53</v>
      </c>
      <c r="M3" s="120">
        <v>1.2E-2</v>
      </c>
      <c r="N3" s="55">
        <v>2.1</v>
      </c>
      <c r="O3" s="55" t="s">
        <v>219</v>
      </c>
    </row>
    <row r="4" spans="1:23" ht="15" customHeight="1">
      <c r="A4" s="117">
        <v>41431</v>
      </c>
      <c r="C4" s="114">
        <v>41432.538194444445</v>
      </c>
      <c r="D4" s="36" t="s">
        <v>253</v>
      </c>
      <c r="E4" s="38">
        <v>306</v>
      </c>
      <c r="G4" s="36" t="s">
        <v>218</v>
      </c>
      <c r="H4" s="55">
        <v>138</v>
      </c>
      <c r="I4" s="55">
        <v>329</v>
      </c>
      <c r="J4" s="55">
        <v>7.85</v>
      </c>
      <c r="K4" s="55">
        <v>189.6</v>
      </c>
      <c r="L4" s="119">
        <v>1.77</v>
      </c>
      <c r="M4" s="120">
        <v>0.02</v>
      </c>
      <c r="N4" s="55">
        <v>2.7</v>
      </c>
      <c r="O4" s="55" t="s">
        <v>219</v>
      </c>
      <c r="P4" s="115">
        <v>4</v>
      </c>
      <c r="Q4" s="115">
        <v>0</v>
      </c>
      <c r="R4" s="115">
        <v>2</v>
      </c>
      <c r="S4">
        <v>12</v>
      </c>
      <c r="T4" s="116">
        <v>0</v>
      </c>
      <c r="U4" s="116">
        <v>2</v>
      </c>
      <c r="V4" s="116">
        <v>14</v>
      </c>
      <c r="W4" s="18" t="s">
        <v>183</v>
      </c>
    </row>
    <row r="5" spans="1:23" ht="15" customHeight="1">
      <c r="A5" s="117">
        <v>41491</v>
      </c>
      <c r="C5" s="114">
        <v>41491.548611111109</v>
      </c>
      <c r="D5" s="36" t="s">
        <v>265</v>
      </c>
      <c r="E5" s="38">
        <v>306</v>
      </c>
      <c r="G5" s="36" t="s">
        <v>218</v>
      </c>
      <c r="H5" s="55">
        <v>122</v>
      </c>
      <c r="I5" s="55">
        <v>276.8</v>
      </c>
      <c r="J5" s="55">
        <v>7.64</v>
      </c>
      <c r="K5" s="55">
        <v>165.8</v>
      </c>
      <c r="L5" s="119">
        <v>0.14000000000000001</v>
      </c>
      <c r="M5" s="120">
        <v>6.2E-2</v>
      </c>
      <c r="N5" s="55">
        <v>8.3000000000000007</v>
      </c>
      <c r="O5" s="55" t="s">
        <v>219</v>
      </c>
      <c r="P5" s="115">
        <v>3</v>
      </c>
      <c r="Q5" s="115">
        <v>3</v>
      </c>
      <c r="R5" s="115">
        <v>1</v>
      </c>
      <c r="S5" s="115">
        <v>9</v>
      </c>
      <c r="T5" s="115">
        <v>6</v>
      </c>
      <c r="U5" s="115">
        <v>1</v>
      </c>
      <c r="V5" s="115">
        <v>16</v>
      </c>
      <c r="W5" s="18" t="s">
        <v>183</v>
      </c>
    </row>
    <row r="6" spans="1:23" ht="15" customHeight="1">
      <c r="A6" s="117">
        <v>41591</v>
      </c>
      <c r="C6" s="114">
        <v>41591.46875</v>
      </c>
      <c r="D6" s="36" t="s">
        <v>279</v>
      </c>
      <c r="E6" s="38">
        <v>306</v>
      </c>
      <c r="G6" s="36" t="s">
        <v>218</v>
      </c>
      <c r="H6" s="55">
        <v>146</v>
      </c>
      <c r="I6" s="55">
        <v>354</v>
      </c>
      <c r="J6" s="55">
        <v>7.94</v>
      </c>
      <c r="K6" s="55">
        <v>166.4</v>
      </c>
      <c r="L6" s="119">
        <v>1.7</v>
      </c>
      <c r="M6" s="120">
        <v>0.01</v>
      </c>
      <c r="N6" s="55">
        <v>2</v>
      </c>
      <c r="O6" s="55" t="s">
        <v>219</v>
      </c>
    </row>
    <row r="7" spans="1:23" ht="15" customHeight="1">
      <c r="A7" s="117">
        <v>41688</v>
      </c>
      <c r="C7" s="114">
        <v>41688.607638888891</v>
      </c>
      <c r="D7" s="36" t="s">
        <v>288</v>
      </c>
      <c r="E7" s="38">
        <v>306</v>
      </c>
      <c r="F7" s="121" t="s">
        <v>289</v>
      </c>
      <c r="G7" s="36" t="s">
        <v>218</v>
      </c>
      <c r="H7" s="55">
        <v>150</v>
      </c>
      <c r="I7" s="55">
        <v>356</v>
      </c>
      <c r="J7" s="55">
        <v>7.8</v>
      </c>
      <c r="K7" s="55">
        <v>195.6</v>
      </c>
      <c r="L7" s="119">
        <v>1.42</v>
      </c>
      <c r="M7" s="120">
        <v>1.6E-2</v>
      </c>
      <c r="N7" s="55">
        <v>1.3</v>
      </c>
      <c r="O7" s="55" t="s">
        <v>219</v>
      </c>
    </row>
    <row r="8" spans="1:23" ht="15" customHeight="1">
      <c r="A8" s="117">
        <v>41764</v>
      </c>
      <c r="C8" s="114">
        <v>41765.451388888891</v>
      </c>
      <c r="D8" s="36" t="s">
        <v>297</v>
      </c>
      <c r="E8" s="38">
        <v>306</v>
      </c>
      <c r="F8" s="121" t="s">
        <v>135</v>
      </c>
      <c r="G8" s="36" t="s">
        <v>218</v>
      </c>
      <c r="H8" s="55">
        <v>120</v>
      </c>
      <c r="I8" s="55">
        <v>309</v>
      </c>
      <c r="J8" s="55">
        <v>7.58</v>
      </c>
      <c r="K8" s="55">
        <v>158</v>
      </c>
      <c r="L8" s="119">
        <v>1.72</v>
      </c>
      <c r="M8" s="120">
        <v>2.1999999999999999E-2</v>
      </c>
      <c r="N8" s="55">
        <v>3.9</v>
      </c>
      <c r="O8" s="55" t="s">
        <v>219</v>
      </c>
      <c r="P8" s="115">
        <v>3</v>
      </c>
      <c r="Q8" s="115">
        <v>4</v>
      </c>
      <c r="R8" s="115">
        <v>2</v>
      </c>
      <c r="S8" s="115">
        <v>9</v>
      </c>
      <c r="T8" s="115">
        <v>8</v>
      </c>
      <c r="U8" s="115">
        <v>2</v>
      </c>
      <c r="V8" s="115">
        <v>19</v>
      </c>
      <c r="W8" s="18" t="s">
        <v>184</v>
      </c>
    </row>
    <row r="9" spans="1:23" ht="15" customHeight="1">
      <c r="A9" s="117">
        <v>41855</v>
      </c>
      <c r="C9" s="114">
        <v>41856.458333333336</v>
      </c>
      <c r="D9" s="36" t="s">
        <v>316</v>
      </c>
      <c r="E9" s="38">
        <v>306</v>
      </c>
      <c r="G9" s="36" t="s">
        <v>218</v>
      </c>
      <c r="H9" s="55">
        <v>108</v>
      </c>
      <c r="I9" s="55">
        <v>256.10000000000002</v>
      </c>
      <c r="J9" s="55">
        <v>7.66</v>
      </c>
      <c r="K9" s="55">
        <v>151.1</v>
      </c>
      <c r="L9" s="119">
        <v>1.03</v>
      </c>
      <c r="M9" s="120">
        <v>2.8000000000000001E-2</v>
      </c>
      <c r="N9" s="55">
        <v>3.1</v>
      </c>
      <c r="O9" s="55" t="s">
        <v>219</v>
      </c>
      <c r="P9" s="116">
        <v>6</v>
      </c>
      <c r="Q9" s="54">
        <v>1</v>
      </c>
      <c r="R9" s="54">
        <v>3</v>
      </c>
      <c r="S9" s="54">
        <v>18</v>
      </c>
      <c r="T9" s="54">
        <v>2</v>
      </c>
      <c r="U9" s="54">
        <v>3</v>
      </c>
      <c r="V9" s="54">
        <v>23</v>
      </c>
      <c r="W9" s="18" t="s">
        <v>185</v>
      </c>
    </row>
    <row r="10" spans="1:23" ht="15" customHeight="1">
      <c r="A10" s="117">
        <v>41952</v>
      </c>
      <c r="C10" s="114">
        <v>41953.559027777781</v>
      </c>
      <c r="D10" s="36" t="s">
        <v>323</v>
      </c>
      <c r="E10" s="38">
        <v>306</v>
      </c>
      <c r="G10" s="36" t="s">
        <v>218</v>
      </c>
      <c r="H10" s="55">
        <v>138</v>
      </c>
      <c r="I10" s="55">
        <v>368</v>
      </c>
      <c r="J10" s="55">
        <v>7.77</v>
      </c>
      <c r="K10" s="55">
        <v>174.7</v>
      </c>
      <c r="L10" s="119">
        <v>1.77</v>
      </c>
      <c r="M10" s="120">
        <v>1.6E-2</v>
      </c>
      <c r="N10" s="55">
        <v>1.4</v>
      </c>
      <c r="O10" s="55" t="s">
        <v>219</v>
      </c>
    </row>
    <row r="11" spans="1:23" ht="15" customHeight="1">
      <c r="A11" s="117">
        <v>42037</v>
      </c>
      <c r="C11" s="114">
        <v>42037.668749999997</v>
      </c>
      <c r="D11" s="36" t="s">
        <v>343</v>
      </c>
      <c r="E11" s="38">
        <v>306</v>
      </c>
      <c r="G11" s="36" t="s">
        <v>218</v>
      </c>
      <c r="H11" s="55">
        <v>156</v>
      </c>
      <c r="I11" s="55">
        <v>357</v>
      </c>
      <c r="J11" s="55">
        <v>8.07</v>
      </c>
      <c r="K11" s="55">
        <v>191.8</v>
      </c>
      <c r="L11" s="119">
        <v>2.02</v>
      </c>
      <c r="M11" s="120">
        <v>1.4E-2</v>
      </c>
      <c r="N11" s="55">
        <v>1.9</v>
      </c>
      <c r="O11" s="55" t="s">
        <v>219</v>
      </c>
    </row>
    <row r="12" spans="1:23" ht="15" customHeight="1">
      <c r="A12" s="117">
        <v>42129</v>
      </c>
      <c r="C12" s="114">
        <v>42129.458333333336</v>
      </c>
      <c r="D12" s="36" t="s">
        <v>365</v>
      </c>
      <c r="E12" s="38">
        <v>306</v>
      </c>
      <c r="G12" s="36" t="s">
        <v>218</v>
      </c>
      <c r="H12" s="55">
        <v>138</v>
      </c>
      <c r="I12" s="55">
        <v>357</v>
      </c>
      <c r="J12" s="55">
        <v>8.1</v>
      </c>
      <c r="K12" s="55">
        <v>169.8</v>
      </c>
      <c r="L12" s="119">
        <v>1.83</v>
      </c>
      <c r="M12" s="120">
        <v>2.4E-2</v>
      </c>
      <c r="N12" s="55">
        <v>3.3</v>
      </c>
      <c r="O12" s="55" t="s">
        <v>219</v>
      </c>
    </row>
    <row r="13" spans="1:23" ht="15" customHeight="1">
      <c r="A13" s="117">
        <v>42311</v>
      </c>
      <c r="C13" s="114">
        <v>42312.451388888891</v>
      </c>
      <c r="D13" s="36" t="s">
        <v>387</v>
      </c>
      <c r="E13" s="38">
        <v>306</v>
      </c>
      <c r="G13" s="36" t="s">
        <v>218</v>
      </c>
      <c r="H13" s="55">
        <v>150</v>
      </c>
      <c r="I13" s="55">
        <v>358</v>
      </c>
      <c r="J13" s="55">
        <v>7.9</v>
      </c>
      <c r="K13" s="55">
        <v>429.3</v>
      </c>
      <c r="L13" s="119">
        <v>1.6</v>
      </c>
      <c r="M13" s="120">
        <v>2.1999999999999999E-2</v>
      </c>
      <c r="N13" s="55">
        <v>2</v>
      </c>
      <c r="O13" s="55" t="s">
        <v>219</v>
      </c>
    </row>
    <row r="14" spans="1:23" ht="15" customHeight="1">
      <c r="A14" s="117">
        <v>42408</v>
      </c>
      <c r="C14" s="114">
        <v>42408.618055555555</v>
      </c>
      <c r="D14" s="36" t="s">
        <v>413</v>
      </c>
      <c r="E14" s="38">
        <v>306</v>
      </c>
      <c r="G14" s="36" t="s">
        <v>218</v>
      </c>
      <c r="H14" s="55">
        <v>140</v>
      </c>
      <c r="I14" s="55">
        <v>326</v>
      </c>
      <c r="J14" s="55">
        <v>8.4</v>
      </c>
      <c r="K14" s="55">
        <v>187.5</v>
      </c>
      <c r="L14" s="119">
        <v>2.37</v>
      </c>
      <c r="M14" s="120">
        <v>2.1999999999999999E-2</v>
      </c>
      <c r="N14" s="55">
        <v>1.5</v>
      </c>
      <c r="O14" s="55" t="s">
        <v>219</v>
      </c>
    </row>
    <row r="15" spans="1:23" ht="15" customHeight="1">
      <c r="A15" s="117">
        <v>42499</v>
      </c>
      <c r="C15" s="114">
        <v>42499.510416666664</v>
      </c>
      <c r="D15" s="36" t="s">
        <v>430</v>
      </c>
      <c r="E15" s="38">
        <v>306</v>
      </c>
      <c r="G15" s="36" t="s">
        <v>218</v>
      </c>
      <c r="H15" s="55">
        <v>132</v>
      </c>
      <c r="I15" s="55">
        <v>307</v>
      </c>
      <c r="J15" s="55">
        <v>8.1</v>
      </c>
      <c r="K15" s="55">
        <v>155</v>
      </c>
      <c r="L15" s="119">
        <v>1.81</v>
      </c>
      <c r="M15" s="120">
        <v>2.4E-2</v>
      </c>
      <c r="N15" s="55">
        <v>4.8</v>
      </c>
      <c r="O15" s="55" t="s">
        <v>219</v>
      </c>
      <c r="P15" s="115">
        <v>3</v>
      </c>
      <c r="Q15" s="115">
        <v>4</v>
      </c>
      <c r="R15" s="115">
        <v>2</v>
      </c>
      <c r="S15" s="115">
        <v>9</v>
      </c>
      <c r="T15" s="115">
        <v>8</v>
      </c>
      <c r="U15" s="115">
        <v>2</v>
      </c>
      <c r="V15" s="115">
        <v>19</v>
      </c>
      <c r="W15" s="18" t="s">
        <v>184</v>
      </c>
    </row>
    <row r="16" spans="1:23" ht="15" customHeight="1">
      <c r="A16" s="117">
        <v>42514</v>
      </c>
      <c r="C16" s="114">
        <v>42517.495833333334</v>
      </c>
      <c r="D16" s="36" t="s">
        <v>437</v>
      </c>
      <c r="E16" s="38">
        <v>306</v>
      </c>
      <c r="G16" s="36" t="s">
        <v>218</v>
      </c>
      <c r="H16" s="55">
        <v>130</v>
      </c>
      <c r="I16" s="55">
        <v>315</v>
      </c>
      <c r="J16" s="55">
        <v>7.7</v>
      </c>
      <c r="K16" s="55">
        <v>190</v>
      </c>
      <c r="L16" s="119">
        <v>1.99</v>
      </c>
      <c r="M16" s="120">
        <v>4.8000000000000001E-2</v>
      </c>
      <c r="N16" s="55">
        <v>5.3</v>
      </c>
      <c r="O16" s="55" t="s">
        <v>219</v>
      </c>
    </row>
    <row r="17" spans="1:23" ht="15" customHeight="1">
      <c r="A17" s="117">
        <v>42590</v>
      </c>
      <c r="C17" s="114">
        <v>42590.517361111109</v>
      </c>
      <c r="D17" s="36" t="s">
        <v>444</v>
      </c>
      <c r="E17" s="38">
        <v>306</v>
      </c>
      <c r="G17" s="36" t="s">
        <v>218</v>
      </c>
      <c r="H17" s="55">
        <v>122</v>
      </c>
      <c r="I17" s="55">
        <v>250</v>
      </c>
      <c r="J17" s="55">
        <v>8</v>
      </c>
      <c r="K17" s="55">
        <v>140</v>
      </c>
      <c r="L17" s="119">
        <v>0.94</v>
      </c>
      <c r="M17" s="120">
        <v>1.4E-2</v>
      </c>
      <c r="N17" s="55">
        <v>3.4</v>
      </c>
      <c r="O17" s="55" t="s">
        <v>219</v>
      </c>
      <c r="P17" s="115">
        <v>4</v>
      </c>
      <c r="Q17" s="115">
        <v>1</v>
      </c>
      <c r="R17" s="115">
        <v>0</v>
      </c>
      <c r="S17" s="115">
        <v>12</v>
      </c>
      <c r="T17" s="115">
        <v>2</v>
      </c>
      <c r="U17" s="115">
        <v>0</v>
      </c>
      <c r="V17" s="115">
        <v>14</v>
      </c>
      <c r="W17" s="18" t="s">
        <v>183</v>
      </c>
    </row>
    <row r="18" spans="1:23" ht="15" customHeight="1">
      <c r="A18" s="117">
        <v>42681</v>
      </c>
      <c r="C18" s="114">
        <v>42681.572916666664</v>
      </c>
      <c r="D18" s="36" t="s">
        <v>471</v>
      </c>
      <c r="E18" s="38">
        <v>306</v>
      </c>
      <c r="G18" s="36" t="s">
        <v>218</v>
      </c>
      <c r="H18" s="55">
        <v>150</v>
      </c>
      <c r="I18" s="55">
        <v>338</v>
      </c>
      <c r="J18" s="55">
        <v>7.9</v>
      </c>
      <c r="K18" s="55">
        <v>187.5</v>
      </c>
      <c r="L18" s="119">
        <v>1.35</v>
      </c>
      <c r="M18" s="120">
        <v>1.9E-2</v>
      </c>
      <c r="N18" s="55">
        <v>3.3</v>
      </c>
      <c r="O18" s="55" t="s">
        <v>219</v>
      </c>
    </row>
    <row r="19" spans="1:23" ht="15" customHeight="1">
      <c r="A19" s="117">
        <v>42770</v>
      </c>
      <c r="C19" s="114">
        <v>42772.489583333336</v>
      </c>
      <c r="D19" s="36" t="s">
        <v>491</v>
      </c>
      <c r="E19" s="38">
        <v>306</v>
      </c>
      <c r="G19" s="36" t="s">
        <v>218</v>
      </c>
      <c r="H19" s="55">
        <v>152</v>
      </c>
      <c r="I19" s="55">
        <v>380</v>
      </c>
      <c r="J19" s="55">
        <v>8</v>
      </c>
      <c r="K19" s="55">
        <v>228.9</v>
      </c>
      <c r="L19" s="119">
        <v>1.91</v>
      </c>
      <c r="M19" s="120">
        <v>2.3E-2</v>
      </c>
      <c r="N19" s="55">
        <v>3.6</v>
      </c>
      <c r="O19" s="55" t="s">
        <v>219</v>
      </c>
    </row>
    <row r="20" spans="1:23" ht="15" customHeight="1">
      <c r="A20" s="117">
        <v>43053</v>
      </c>
      <c r="C20" s="114">
        <v>43054.489583333336</v>
      </c>
      <c r="D20" s="36" t="s">
        <v>570</v>
      </c>
      <c r="E20" s="38">
        <v>306</v>
      </c>
      <c r="G20" s="36" t="s">
        <v>218</v>
      </c>
      <c r="H20" s="55">
        <v>148</v>
      </c>
      <c r="I20" s="55">
        <v>333</v>
      </c>
      <c r="J20" s="55">
        <v>8.1</v>
      </c>
      <c r="K20" s="55">
        <v>182.2</v>
      </c>
      <c r="L20" s="119">
        <v>2.15</v>
      </c>
      <c r="M20" s="120">
        <v>2.5000000000000001E-2</v>
      </c>
      <c r="N20" s="55">
        <v>7.3</v>
      </c>
      <c r="O20" s="55" t="s">
        <v>219</v>
      </c>
    </row>
    <row r="21" spans="1:23" ht="15" customHeight="1">
      <c r="A21" s="117">
        <v>43145</v>
      </c>
      <c r="C21" s="114">
        <v>43147.395833333336</v>
      </c>
      <c r="D21" s="36" t="s">
        <v>607</v>
      </c>
      <c r="E21" s="38">
        <v>306</v>
      </c>
      <c r="G21" s="36" t="s">
        <v>218</v>
      </c>
      <c r="H21" s="55">
        <v>152</v>
      </c>
      <c r="I21" s="55">
        <v>357</v>
      </c>
      <c r="J21" s="55">
        <v>8.1</v>
      </c>
      <c r="K21" s="55">
        <v>120</v>
      </c>
      <c r="L21" s="119">
        <v>2.2999999999999998</v>
      </c>
      <c r="M21" s="120">
        <v>8.0000000000000002E-3</v>
      </c>
      <c r="N21" s="55">
        <v>3</v>
      </c>
      <c r="O21" s="55" t="s">
        <v>219</v>
      </c>
    </row>
    <row r="22" spans="1:23" ht="15" customHeight="1">
      <c r="A22" s="117">
        <v>43243</v>
      </c>
      <c r="C22" s="114">
        <v>43244.541666666664</v>
      </c>
      <c r="D22" s="36" t="s">
        <v>638</v>
      </c>
      <c r="E22" s="38">
        <v>306</v>
      </c>
      <c r="G22" s="36" t="s">
        <v>218</v>
      </c>
      <c r="H22" s="55">
        <v>122</v>
      </c>
      <c r="I22" s="55">
        <v>326</v>
      </c>
      <c r="J22" s="55">
        <v>8.1999999999999993</v>
      </c>
      <c r="K22" s="55">
        <v>166.9</v>
      </c>
      <c r="L22" s="119">
        <v>1.8</v>
      </c>
      <c r="M22" s="120">
        <v>8.9999999999999993E-3</v>
      </c>
      <c r="N22" s="55">
        <v>2.2999999999999998</v>
      </c>
      <c r="O22" s="55" t="s">
        <v>219</v>
      </c>
    </row>
    <row r="23" spans="1:23" ht="15" customHeight="1">
      <c r="A23" s="117">
        <v>43318</v>
      </c>
      <c r="C23" s="114">
        <v>43319.368055555555</v>
      </c>
      <c r="D23" s="36" t="s">
        <v>649</v>
      </c>
      <c r="E23" s="38">
        <v>306</v>
      </c>
      <c r="G23" s="36" t="s">
        <v>218</v>
      </c>
      <c r="H23" s="55">
        <v>104</v>
      </c>
      <c r="I23" s="55">
        <v>262</v>
      </c>
      <c r="J23" s="55">
        <v>7.7</v>
      </c>
      <c r="K23" s="55">
        <v>169.8</v>
      </c>
      <c r="L23" s="119">
        <v>1.01</v>
      </c>
      <c r="M23" s="120">
        <v>8.0000000000000002E-3</v>
      </c>
      <c r="N23" s="55">
        <v>3.5</v>
      </c>
      <c r="O23" s="55" t="s">
        <v>219</v>
      </c>
    </row>
    <row r="24" spans="1:23" ht="15" customHeight="1">
      <c r="A24" s="117">
        <v>43419</v>
      </c>
      <c r="C24" s="114">
        <v>43419.65625</v>
      </c>
      <c r="D24" s="36" t="s">
        <v>689</v>
      </c>
      <c r="E24" s="38">
        <v>306</v>
      </c>
      <c r="G24" s="36" t="s">
        <v>218</v>
      </c>
      <c r="H24" s="55">
        <v>140</v>
      </c>
      <c r="I24" s="55">
        <v>339</v>
      </c>
      <c r="J24" s="55">
        <v>7.6</v>
      </c>
      <c r="K24" s="55">
        <v>196.9</v>
      </c>
      <c r="L24" s="119">
        <v>1.84</v>
      </c>
      <c r="M24" s="120">
        <v>8.9999999999999993E-3</v>
      </c>
      <c r="N24" s="55">
        <v>3.2</v>
      </c>
      <c r="O24" s="55" t="s">
        <v>219</v>
      </c>
    </row>
    <row r="25" spans="1:23" ht="15" customHeight="1">
      <c r="A25" s="117">
        <v>43498</v>
      </c>
      <c r="C25" s="114">
        <v>43500.430555555555</v>
      </c>
      <c r="D25" s="36" t="s">
        <v>697</v>
      </c>
      <c r="E25" s="38">
        <v>306</v>
      </c>
      <c r="G25" s="36" t="s">
        <v>218</v>
      </c>
      <c r="H25" s="55">
        <v>146</v>
      </c>
      <c r="I25" s="55">
        <v>365</v>
      </c>
      <c r="J25" s="55">
        <v>8</v>
      </c>
      <c r="K25" s="55">
        <v>186.2</v>
      </c>
      <c r="L25" s="119">
        <v>2.2599999999999998</v>
      </c>
      <c r="M25" s="120">
        <v>3.0000000000000001E-3</v>
      </c>
      <c r="N25" s="55">
        <v>0.9</v>
      </c>
      <c r="O25" s="55" t="s">
        <v>219</v>
      </c>
    </row>
    <row r="26" spans="1:23" ht="15" customHeight="1">
      <c r="A26" s="117">
        <v>43599</v>
      </c>
      <c r="C26" s="114">
        <v>43600.597222222219</v>
      </c>
      <c r="D26" s="36" t="s">
        <v>726</v>
      </c>
      <c r="E26" s="38">
        <v>306</v>
      </c>
      <c r="G26" s="36" t="s">
        <v>218</v>
      </c>
      <c r="H26" s="55">
        <v>126</v>
      </c>
      <c r="I26" s="55">
        <v>306</v>
      </c>
      <c r="J26" s="55">
        <v>7.5</v>
      </c>
      <c r="K26" s="55">
        <v>174</v>
      </c>
      <c r="L26" s="119">
        <v>1.97</v>
      </c>
      <c r="M26" s="120">
        <v>8.9999999999999993E-3</v>
      </c>
      <c r="N26" s="55">
        <v>4.5</v>
      </c>
      <c r="O26" s="55" t="s">
        <v>219</v>
      </c>
      <c r="P26" s="115">
        <v>4</v>
      </c>
      <c r="Q26" s="115">
        <v>2</v>
      </c>
      <c r="R26" s="115">
        <v>2</v>
      </c>
      <c r="S26" s="115">
        <v>12</v>
      </c>
      <c r="T26" s="115">
        <v>4</v>
      </c>
      <c r="U26" s="115">
        <v>2</v>
      </c>
      <c r="V26" s="115">
        <v>18</v>
      </c>
      <c r="W26" s="18" t="s">
        <v>184</v>
      </c>
    </row>
    <row r="27" spans="1:23" ht="15" customHeight="1">
      <c r="A27" s="117">
        <v>43693</v>
      </c>
      <c r="C27" s="114">
        <v>43693.513888888891</v>
      </c>
      <c r="D27" s="36" t="s">
        <v>766</v>
      </c>
      <c r="E27" s="38">
        <v>306</v>
      </c>
      <c r="G27" s="36" t="s">
        <v>218</v>
      </c>
      <c r="H27" s="55">
        <v>124</v>
      </c>
      <c r="I27" s="55">
        <v>303</v>
      </c>
      <c r="J27" s="55">
        <v>7.5</v>
      </c>
      <c r="K27" s="55">
        <v>160.1</v>
      </c>
      <c r="L27" s="119">
        <v>1.52</v>
      </c>
      <c r="M27" s="120">
        <v>0.01</v>
      </c>
      <c r="N27" s="55">
        <v>4.9000000000000004</v>
      </c>
      <c r="O27" s="55" t="s">
        <v>219</v>
      </c>
      <c r="P27" s="115">
        <v>6</v>
      </c>
      <c r="Q27" s="115">
        <v>3</v>
      </c>
      <c r="R27" s="115">
        <v>0</v>
      </c>
      <c r="S27" s="115">
        <v>18</v>
      </c>
      <c r="T27" s="115">
        <v>6</v>
      </c>
      <c r="U27" s="115">
        <v>0</v>
      </c>
      <c r="V27" s="115">
        <v>24</v>
      </c>
      <c r="W27" s="18" t="s">
        <v>185</v>
      </c>
    </row>
    <row r="28" spans="1:23" ht="15" customHeight="1">
      <c r="A28" s="117">
        <v>43774</v>
      </c>
      <c r="C28" s="114">
        <v>43775.684027777781</v>
      </c>
      <c r="D28" s="36" t="s">
        <v>778</v>
      </c>
      <c r="E28" s="38">
        <v>306</v>
      </c>
      <c r="G28" s="36" t="s">
        <v>218</v>
      </c>
      <c r="H28" s="55">
        <v>140</v>
      </c>
      <c r="I28" s="55">
        <v>337</v>
      </c>
      <c r="J28" s="55">
        <v>7.6</v>
      </c>
      <c r="K28" s="55">
        <v>180.4</v>
      </c>
      <c r="L28" s="119">
        <v>2.2200000000000002</v>
      </c>
      <c r="M28" s="120">
        <v>4.0000000000000001E-3</v>
      </c>
      <c r="N28" s="55">
        <v>1.4</v>
      </c>
      <c r="O28" s="55" t="s">
        <v>219</v>
      </c>
    </row>
    <row r="29" spans="1:23" ht="15" customHeight="1">
      <c r="A29" s="117">
        <v>43864</v>
      </c>
      <c r="C29" s="114">
        <v>43865.621527777781</v>
      </c>
      <c r="D29" s="36" t="s">
        <v>802</v>
      </c>
      <c r="E29" s="38">
        <v>306</v>
      </c>
      <c r="F29" s="17"/>
      <c r="G29" s="36" t="s">
        <v>218</v>
      </c>
      <c r="H29" s="55">
        <v>144</v>
      </c>
      <c r="I29" s="55">
        <v>351</v>
      </c>
      <c r="J29" s="55">
        <v>7.6</v>
      </c>
      <c r="K29" s="55">
        <v>182.2</v>
      </c>
      <c r="L29" s="119">
        <v>2.42</v>
      </c>
      <c r="M29" s="120">
        <v>1.2E-2</v>
      </c>
      <c r="N29" s="55">
        <v>4</v>
      </c>
      <c r="O29" s="55" t="s">
        <v>219</v>
      </c>
    </row>
    <row r="30" spans="1:23" ht="15" customHeight="1">
      <c r="A30" s="117">
        <v>43958</v>
      </c>
      <c r="C30" s="114">
        <v>43958.541666666664</v>
      </c>
      <c r="D30" s="36" t="s">
        <v>822</v>
      </c>
      <c r="E30" s="38">
        <v>306</v>
      </c>
      <c r="F30" s="17"/>
      <c r="G30" s="36" t="s">
        <v>218</v>
      </c>
      <c r="H30" s="55">
        <v>132</v>
      </c>
      <c r="I30" s="55">
        <v>304</v>
      </c>
      <c r="J30" s="55">
        <v>7.7</v>
      </c>
      <c r="K30" s="55">
        <v>181.8</v>
      </c>
      <c r="L30" s="119">
        <v>2.0299999999999998</v>
      </c>
      <c r="M30" s="120">
        <v>1.4999999999999999E-2</v>
      </c>
      <c r="N30" s="55">
        <v>4.4000000000000004</v>
      </c>
      <c r="O30" s="55" t="s">
        <v>219</v>
      </c>
    </row>
  </sheetData>
  <mergeCells count="2">
    <mergeCell ref="P1:R1"/>
    <mergeCell ref="S1:U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BF892-5D95-41DE-AC96-BC77E74AA82A}">
  <dimension ref="A1"/>
  <sheetViews>
    <sheetView topLeftCell="A34" zoomScale="125" zoomScaleNormal="125" workbookViewId="0">
      <selection activeCell="R35" sqref="R35"/>
    </sheetView>
  </sheetViews>
  <sheetFormatPr defaultColWidth="8.85546875" defaultRowHeight="13.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C06AF-0DDA-406E-90D0-CCB4C70B58FA}">
  <dimension ref="A1:B55"/>
  <sheetViews>
    <sheetView workbookViewId="0"/>
  </sheetViews>
  <sheetFormatPr defaultColWidth="8.85546875" defaultRowHeight="13.15"/>
  <cols>
    <col min="1" max="1" width="36.28515625" bestFit="1" customWidth="1"/>
    <col min="2" max="2" width="21.28515625" bestFit="1" customWidth="1"/>
    <col min="3" max="3" width="10.7109375" bestFit="1" customWidth="1"/>
  </cols>
  <sheetData>
    <row r="1" spans="1:2">
      <c r="A1" s="30" t="s">
        <v>176</v>
      </c>
    </row>
    <row r="2" spans="1:2">
      <c r="A2" s="18" t="s">
        <v>177</v>
      </c>
      <c r="B2">
        <v>3</v>
      </c>
    </row>
    <row r="3" spans="1:2">
      <c r="A3" s="18" t="s">
        <v>178</v>
      </c>
      <c r="B3">
        <v>2</v>
      </c>
    </row>
    <row r="4" spans="1:2">
      <c r="A4" s="18" t="s">
        <v>179</v>
      </c>
      <c r="B4">
        <v>1</v>
      </c>
    </row>
    <row r="6" spans="1:2">
      <c r="A6" s="30" t="s">
        <v>180</v>
      </c>
      <c r="B6" s="30" t="s">
        <v>181</v>
      </c>
    </row>
    <row r="7" spans="1:2">
      <c r="A7">
        <v>0</v>
      </c>
      <c r="B7" s="18" t="s">
        <v>182</v>
      </c>
    </row>
    <row r="8" spans="1:2">
      <c r="A8">
        <v>1</v>
      </c>
      <c r="B8" s="18" t="s">
        <v>182</v>
      </c>
    </row>
    <row r="9" spans="1:2">
      <c r="A9">
        <v>2</v>
      </c>
      <c r="B9" s="18" t="s">
        <v>182</v>
      </c>
    </row>
    <row r="10" spans="1:2">
      <c r="A10">
        <v>3</v>
      </c>
      <c r="B10" s="18" t="s">
        <v>182</v>
      </c>
    </row>
    <row r="11" spans="1:2">
      <c r="A11">
        <v>4</v>
      </c>
      <c r="B11" s="18" t="s">
        <v>182</v>
      </c>
    </row>
    <row r="12" spans="1:2">
      <c r="A12">
        <v>5</v>
      </c>
      <c r="B12" s="18" t="s">
        <v>182</v>
      </c>
    </row>
    <row r="13" spans="1:2">
      <c r="A13">
        <v>6</v>
      </c>
      <c r="B13" s="18" t="s">
        <v>182</v>
      </c>
    </row>
    <row r="14" spans="1:2">
      <c r="A14">
        <v>7</v>
      </c>
      <c r="B14" s="18" t="s">
        <v>182</v>
      </c>
    </row>
    <row r="15" spans="1:2">
      <c r="A15">
        <v>8</v>
      </c>
      <c r="B15" s="18" t="s">
        <v>182</v>
      </c>
    </row>
    <row r="16" spans="1:2">
      <c r="A16">
        <v>9</v>
      </c>
      <c r="B16" s="18" t="s">
        <v>182</v>
      </c>
    </row>
    <row r="17" spans="1:2">
      <c r="A17">
        <v>10</v>
      </c>
      <c r="B17" s="18" t="s">
        <v>182</v>
      </c>
    </row>
    <row r="18" spans="1:2">
      <c r="A18">
        <v>11</v>
      </c>
      <c r="B18" s="18" t="s">
        <v>183</v>
      </c>
    </row>
    <row r="19" spans="1:2">
      <c r="A19">
        <v>12</v>
      </c>
      <c r="B19" s="18" t="s">
        <v>183</v>
      </c>
    </row>
    <row r="20" spans="1:2">
      <c r="A20">
        <v>13</v>
      </c>
      <c r="B20" s="18" t="s">
        <v>183</v>
      </c>
    </row>
    <row r="21" spans="1:2">
      <c r="A21">
        <v>14</v>
      </c>
      <c r="B21" s="18" t="s">
        <v>183</v>
      </c>
    </row>
    <row r="22" spans="1:2">
      <c r="A22">
        <v>15</v>
      </c>
      <c r="B22" s="18" t="s">
        <v>183</v>
      </c>
    </row>
    <row r="23" spans="1:2">
      <c r="A23">
        <v>16</v>
      </c>
      <c r="B23" s="18" t="s">
        <v>183</v>
      </c>
    </row>
    <row r="24" spans="1:2">
      <c r="A24">
        <v>17</v>
      </c>
      <c r="B24" s="18" t="s">
        <v>184</v>
      </c>
    </row>
    <row r="25" spans="1:2">
      <c r="A25">
        <v>18</v>
      </c>
      <c r="B25" s="18" t="s">
        <v>184</v>
      </c>
    </row>
    <row r="26" spans="1:2">
      <c r="A26">
        <v>19</v>
      </c>
      <c r="B26" s="18" t="s">
        <v>184</v>
      </c>
    </row>
    <row r="27" spans="1:2">
      <c r="A27">
        <v>20</v>
      </c>
      <c r="B27" s="18" t="s">
        <v>184</v>
      </c>
    </row>
    <row r="28" spans="1:2">
      <c r="A28">
        <v>21</v>
      </c>
      <c r="B28" s="18" t="s">
        <v>184</v>
      </c>
    </row>
    <row r="29" spans="1:2">
      <c r="A29">
        <v>22</v>
      </c>
      <c r="B29" s="18" t="s">
        <v>184</v>
      </c>
    </row>
    <row r="30" spans="1:2">
      <c r="A30">
        <v>23</v>
      </c>
      <c r="B30" s="18" t="s">
        <v>185</v>
      </c>
    </row>
    <row r="31" spans="1:2">
      <c r="A31">
        <v>24</v>
      </c>
      <c r="B31" s="18" t="s">
        <v>185</v>
      </c>
    </row>
    <row r="32" spans="1:2">
      <c r="A32">
        <v>25</v>
      </c>
      <c r="B32" s="18" t="s">
        <v>185</v>
      </c>
    </row>
    <row r="33" spans="1:2">
      <c r="A33">
        <v>26</v>
      </c>
      <c r="B33" s="18" t="s">
        <v>185</v>
      </c>
    </row>
    <row r="34" spans="1:2">
      <c r="A34">
        <v>27</v>
      </c>
      <c r="B34" s="18" t="s">
        <v>185</v>
      </c>
    </row>
    <row r="35" spans="1:2">
      <c r="A35">
        <v>28</v>
      </c>
      <c r="B35" s="18" t="s">
        <v>185</v>
      </c>
    </row>
    <row r="36" spans="1:2">
      <c r="A36">
        <v>29</v>
      </c>
      <c r="B36" s="18" t="s">
        <v>185</v>
      </c>
    </row>
    <row r="37" spans="1:2">
      <c r="A37">
        <v>30</v>
      </c>
      <c r="B37" s="18" t="s">
        <v>185</v>
      </c>
    </row>
    <row r="38" spans="1:2">
      <c r="A38">
        <v>31</v>
      </c>
      <c r="B38" s="18" t="s">
        <v>185</v>
      </c>
    </row>
    <row r="39" spans="1:2">
      <c r="A39">
        <v>32</v>
      </c>
      <c r="B39" s="18" t="s">
        <v>185</v>
      </c>
    </row>
    <row r="40" spans="1:2">
      <c r="A40">
        <v>33</v>
      </c>
      <c r="B40" s="18" t="s">
        <v>185</v>
      </c>
    </row>
    <row r="41" spans="1:2">
      <c r="A41">
        <v>34</v>
      </c>
      <c r="B41" s="18" t="s">
        <v>185</v>
      </c>
    </row>
    <row r="42" spans="1:2">
      <c r="A42">
        <v>35</v>
      </c>
      <c r="B42" s="18" t="s">
        <v>185</v>
      </c>
    </row>
    <row r="43" spans="1:2">
      <c r="A43">
        <v>36</v>
      </c>
      <c r="B43" s="18" t="s">
        <v>185</v>
      </c>
    </row>
    <row r="44" spans="1:2">
      <c r="A44">
        <v>37</v>
      </c>
      <c r="B44" s="18" t="s">
        <v>185</v>
      </c>
    </row>
    <row r="45" spans="1:2">
      <c r="A45">
        <v>38</v>
      </c>
      <c r="B45" s="18" t="s">
        <v>185</v>
      </c>
    </row>
    <row r="46" spans="1:2">
      <c r="A46">
        <v>39</v>
      </c>
      <c r="B46" s="18" t="s">
        <v>185</v>
      </c>
    </row>
    <row r="47" spans="1:2">
      <c r="A47">
        <v>40</v>
      </c>
      <c r="B47" s="18" t="s">
        <v>185</v>
      </c>
    </row>
    <row r="48" spans="1:2">
      <c r="A48">
        <v>41</v>
      </c>
      <c r="B48" s="18" t="s">
        <v>185</v>
      </c>
    </row>
    <row r="49" spans="1:2">
      <c r="A49">
        <v>42</v>
      </c>
      <c r="B49" s="18" t="s">
        <v>185</v>
      </c>
    </row>
    <row r="50" spans="1:2">
      <c r="A50">
        <v>43</v>
      </c>
      <c r="B50" s="18" t="s">
        <v>185</v>
      </c>
    </row>
    <row r="51" spans="1:2">
      <c r="A51">
        <v>44</v>
      </c>
      <c r="B51" s="18" t="s">
        <v>185</v>
      </c>
    </row>
    <row r="52" spans="1:2">
      <c r="A52">
        <v>45</v>
      </c>
      <c r="B52" s="18" t="s">
        <v>185</v>
      </c>
    </row>
    <row r="53" spans="1:2">
      <c r="A53">
        <v>46</v>
      </c>
      <c r="B53" s="18" t="s">
        <v>185</v>
      </c>
    </row>
    <row r="54" spans="1:2">
      <c r="A54">
        <v>47</v>
      </c>
      <c r="B54" s="18" t="s">
        <v>185</v>
      </c>
    </row>
    <row r="55" spans="1:2">
      <c r="A55">
        <v>48</v>
      </c>
      <c r="B55" s="18"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71"/>
  <sheetViews>
    <sheetView tabSelected="1" zoomScale="60" zoomScaleNormal="60" zoomScaleSheetLayoutView="75" workbookViewId="0">
      <pane xSplit="3" ySplit="1" topLeftCell="D707" activePane="bottomRight" state="frozen"/>
      <selection pane="bottomRight" activeCell="D780" sqref="D780"/>
      <selection pane="bottomLeft" activeCell="A2" sqref="A2"/>
      <selection pane="topRight" activeCell="E1" sqref="E1"/>
    </sheetView>
  </sheetViews>
  <sheetFormatPr defaultColWidth="8.85546875" defaultRowHeight="15.6"/>
  <cols>
    <col min="1" max="1" width="16.28515625" style="103" bestFit="1" customWidth="1"/>
    <col min="2" max="2" width="15.7109375" style="100" customWidth="1"/>
    <col min="3" max="3" width="17.140625" style="100" customWidth="1"/>
    <col min="4" max="4" width="32.42578125" style="100" customWidth="1"/>
    <col min="5" max="5" width="27.28515625" style="100" customWidth="1"/>
    <col min="6" max="6" width="10.7109375" style="100" customWidth="1"/>
    <col min="7" max="10" width="10.42578125" style="102" customWidth="1"/>
    <col min="11" max="11" width="10.42578125" style="104" customWidth="1"/>
    <col min="12" max="12" width="10.42578125" style="105" customWidth="1"/>
    <col min="13" max="14" width="10.42578125" style="102" customWidth="1"/>
    <col min="15" max="15" width="9.42578125" style="104" customWidth="1"/>
    <col min="16" max="16" width="14.28515625" style="102" customWidth="1"/>
    <col min="17" max="17" width="19.28515625" style="101" customWidth="1"/>
    <col min="18" max="18" width="14.7109375" style="100" customWidth="1"/>
    <col min="19" max="19" width="12.5703125" style="100" customWidth="1"/>
    <col min="20" max="20" width="16.140625" style="100" customWidth="1"/>
    <col min="21" max="21" width="16.5703125" style="100" customWidth="1"/>
    <col min="22" max="22" width="17.5703125" style="100" customWidth="1"/>
    <col min="23" max="23" width="15.140625" style="100" customWidth="1"/>
    <col min="24" max="24" width="19" style="100" customWidth="1"/>
    <col min="25" max="25" width="15.28515625" style="100" customWidth="1"/>
    <col min="26" max="26" width="10.140625" style="100" customWidth="1"/>
    <col min="27" max="27" width="15.7109375" style="100" customWidth="1"/>
    <col min="28" max="28" width="11.85546875" style="100" customWidth="1"/>
    <col min="29" max="29" width="10" style="100" customWidth="1"/>
    <col min="30" max="30" width="11.85546875" style="100" customWidth="1"/>
    <col min="31" max="16384" width="8.85546875" style="98"/>
  </cols>
  <sheetData>
    <row r="1" spans="1:30" s="97" customFormat="1" ht="62.45">
      <c r="A1" s="181" t="s">
        <v>186</v>
      </c>
      <c r="B1" s="182" t="s">
        <v>187</v>
      </c>
      <c r="C1" s="182" t="s">
        <v>188</v>
      </c>
      <c r="D1" s="182" t="s">
        <v>189</v>
      </c>
      <c r="E1" s="182" t="s">
        <v>190</v>
      </c>
      <c r="F1" s="182" t="s">
        <v>191</v>
      </c>
      <c r="G1" s="183" t="s">
        <v>192</v>
      </c>
      <c r="H1" s="183" t="s">
        <v>193</v>
      </c>
      <c r="I1" s="183" t="s">
        <v>194</v>
      </c>
      <c r="J1" s="183" t="s">
        <v>195</v>
      </c>
      <c r="K1" s="184" t="s">
        <v>196</v>
      </c>
      <c r="L1" s="185" t="s">
        <v>197</v>
      </c>
      <c r="M1" s="183" t="s">
        <v>198</v>
      </c>
      <c r="N1" s="183" t="s">
        <v>199</v>
      </c>
      <c r="O1" s="184" t="s">
        <v>200</v>
      </c>
      <c r="P1" s="183" t="s">
        <v>201</v>
      </c>
      <c r="Q1" s="186" t="s">
        <v>202</v>
      </c>
      <c r="R1" s="182" t="s">
        <v>203</v>
      </c>
      <c r="S1" s="182" t="s">
        <v>204</v>
      </c>
      <c r="T1" s="182" t="s">
        <v>205</v>
      </c>
      <c r="U1" s="182" t="s">
        <v>206</v>
      </c>
      <c r="V1" s="182" t="s">
        <v>207</v>
      </c>
      <c r="W1" s="182" t="s">
        <v>208</v>
      </c>
      <c r="X1" s="182" t="s">
        <v>209</v>
      </c>
      <c r="Y1" s="182" t="s">
        <v>210</v>
      </c>
      <c r="Z1" s="182" t="s">
        <v>211</v>
      </c>
      <c r="AA1" s="182" t="s">
        <v>212</v>
      </c>
      <c r="AB1" s="182" t="s">
        <v>213</v>
      </c>
      <c r="AC1" s="182" t="s">
        <v>214</v>
      </c>
      <c r="AD1" s="182" t="s">
        <v>215</v>
      </c>
    </row>
    <row r="2" spans="1:30" s="51" customFormat="1" ht="14.45">
      <c r="A2" s="281">
        <v>41308</v>
      </c>
      <c r="B2" s="282" t="s">
        <v>216</v>
      </c>
      <c r="C2" s="282">
        <v>302</v>
      </c>
      <c r="D2" s="282" t="str">
        <f>VLOOKUP(C2,site.locations!$A$2:$I$27,2)</f>
        <v>Glade Creek</v>
      </c>
      <c r="E2" s="282" t="s">
        <v>217</v>
      </c>
      <c r="F2" s="282" t="s">
        <v>218</v>
      </c>
      <c r="G2" s="283">
        <v>100</v>
      </c>
      <c r="H2" s="283">
        <v>352</v>
      </c>
      <c r="I2" s="283">
        <v>8.1199999999999992</v>
      </c>
      <c r="J2" s="283">
        <v>246.9</v>
      </c>
      <c r="K2" s="284">
        <v>8.4700000000000006</v>
      </c>
      <c r="L2" s="285">
        <v>1.2E-2</v>
      </c>
      <c r="M2" s="283">
        <v>1.5</v>
      </c>
      <c r="N2" s="283" t="s">
        <v>219</v>
      </c>
      <c r="O2" s="286"/>
      <c r="P2" s="287"/>
      <c r="Q2" s="288"/>
    </row>
    <row r="3" spans="1:30" s="51" customFormat="1" ht="14.45">
      <c r="A3" s="289">
        <v>41308</v>
      </c>
      <c r="B3" s="290" t="s">
        <v>220</v>
      </c>
      <c r="C3" s="290">
        <v>108</v>
      </c>
      <c r="D3" s="290" t="str">
        <f>VLOOKUP(C3,site.locations!$A$2:$I$27,2)</f>
        <v>Ogden Creek at CR3155</v>
      </c>
      <c r="E3" s="290" t="s">
        <v>221</v>
      </c>
      <c r="F3" s="290" t="s">
        <v>218</v>
      </c>
      <c r="G3" s="291">
        <v>8</v>
      </c>
      <c r="H3" s="291">
        <v>33.1</v>
      </c>
      <c r="I3" s="291">
        <v>6.68</v>
      </c>
      <c r="J3" s="291">
        <v>35.1</v>
      </c>
      <c r="K3" s="292">
        <v>0.71</v>
      </c>
      <c r="L3" s="293">
        <v>0.01</v>
      </c>
      <c r="M3" s="291">
        <v>0.6</v>
      </c>
      <c r="N3" s="291" t="s">
        <v>219</v>
      </c>
      <c r="O3" s="286"/>
      <c r="P3" s="287"/>
      <c r="Q3" s="288"/>
      <c r="W3" s="351"/>
      <c r="X3" s="351"/>
      <c r="Y3" s="351"/>
      <c r="Z3" s="351"/>
      <c r="AA3" s="351"/>
      <c r="AB3" s="351"/>
    </row>
    <row r="4" spans="1:30" s="51" customFormat="1" ht="14.45">
      <c r="A4" s="289">
        <v>41308</v>
      </c>
      <c r="B4" s="290" t="s">
        <v>222</v>
      </c>
      <c r="C4" s="290">
        <v>206</v>
      </c>
      <c r="D4" s="290" t="str">
        <f>VLOOKUP(C4,site.locations!$A$2:$I$27,2)</f>
        <v>Spout Spring Branch</v>
      </c>
      <c r="E4" s="290" t="s">
        <v>223</v>
      </c>
      <c r="F4" s="290" t="s">
        <v>218</v>
      </c>
      <c r="G4" s="291">
        <v>160</v>
      </c>
      <c r="H4" s="291">
        <v>554</v>
      </c>
      <c r="I4" s="291">
        <v>8.02</v>
      </c>
      <c r="J4" s="291">
        <v>346.4</v>
      </c>
      <c r="K4" s="292">
        <v>5.26</v>
      </c>
      <c r="L4" s="293">
        <v>0.02</v>
      </c>
      <c r="M4" s="291">
        <v>0.4</v>
      </c>
      <c r="N4" s="291" t="s">
        <v>219</v>
      </c>
      <c r="O4" s="286"/>
      <c r="P4" s="287"/>
      <c r="Q4" s="288"/>
      <c r="W4" s="294"/>
      <c r="X4" s="294"/>
      <c r="Y4" s="294"/>
      <c r="Z4" s="294"/>
      <c r="AA4" s="294"/>
      <c r="AB4" s="294"/>
      <c r="AC4" s="294"/>
      <c r="AD4" s="294"/>
    </row>
    <row r="5" spans="1:30" s="51" customFormat="1" ht="14.45">
      <c r="A5" s="289">
        <v>41308</v>
      </c>
      <c r="B5" s="290" t="s">
        <v>224</v>
      </c>
      <c r="C5" s="290">
        <v>305</v>
      </c>
      <c r="D5" s="290" t="str">
        <f>VLOOKUP(C5,site.locations!$A$2:$I$27,2)</f>
        <v>War Eagle Creek (Mill)</v>
      </c>
      <c r="E5" s="290" t="s">
        <v>225</v>
      </c>
      <c r="F5" s="290" t="s">
        <v>218</v>
      </c>
      <c r="G5" s="291">
        <v>56</v>
      </c>
      <c r="H5" s="291">
        <v>185.4</v>
      </c>
      <c r="I5" s="291">
        <v>7.64</v>
      </c>
      <c r="J5" s="291">
        <v>133.6</v>
      </c>
      <c r="K5" s="292">
        <v>3.78</v>
      </c>
      <c r="L5" s="293">
        <v>0.03</v>
      </c>
      <c r="M5" s="291">
        <v>5</v>
      </c>
      <c r="N5" s="291" t="s">
        <v>219</v>
      </c>
      <c r="O5" s="286"/>
      <c r="P5" s="287"/>
      <c r="Q5" s="288"/>
    </row>
    <row r="6" spans="1:30" s="51" customFormat="1" ht="28.9">
      <c r="A6" s="289">
        <v>41308</v>
      </c>
      <c r="B6" s="290" t="s">
        <v>226</v>
      </c>
      <c r="C6" s="290">
        <v>107</v>
      </c>
      <c r="D6" s="290" t="str">
        <f>VLOOKUP(C6,site.locations!$A$2:$I$27,2)</f>
        <v>War Eagle Creek near Ogden confluence</v>
      </c>
      <c r="E6" s="290" t="s">
        <v>227</v>
      </c>
      <c r="F6" s="290" t="s">
        <v>218</v>
      </c>
      <c r="G6" s="291">
        <v>14</v>
      </c>
      <c r="H6" s="291">
        <v>48.6</v>
      </c>
      <c r="I6" s="291">
        <v>7.03</v>
      </c>
      <c r="J6" s="291">
        <v>43.1</v>
      </c>
      <c r="K6" s="292">
        <v>0.85</v>
      </c>
      <c r="L6" s="293">
        <v>1.2E-2</v>
      </c>
      <c r="M6" s="291">
        <v>0.6</v>
      </c>
      <c r="N6" s="291" t="s">
        <v>219</v>
      </c>
      <c r="O6" s="286"/>
      <c r="P6" s="287"/>
      <c r="Q6" s="288"/>
    </row>
    <row r="7" spans="1:30" s="51" customFormat="1" ht="14.45">
      <c r="A7" s="289">
        <v>41309</v>
      </c>
      <c r="B7" s="290" t="s">
        <v>228</v>
      </c>
      <c r="C7" s="290">
        <v>303</v>
      </c>
      <c r="D7" s="290" t="str">
        <f>VLOOKUP(C7,site.locations!$A$2:$I$27,2)</f>
        <v>Clear Creek</v>
      </c>
      <c r="E7" s="290" t="s">
        <v>229</v>
      </c>
      <c r="F7" s="290" t="s">
        <v>218</v>
      </c>
      <c r="G7" s="291">
        <v>82</v>
      </c>
      <c r="H7" s="291">
        <v>254.3</v>
      </c>
      <c r="I7" s="291">
        <v>7.72</v>
      </c>
      <c r="J7" s="291">
        <v>184.2</v>
      </c>
      <c r="K7" s="292">
        <v>7.44</v>
      </c>
      <c r="L7" s="293">
        <v>1.4E-2</v>
      </c>
      <c r="M7" s="291">
        <v>0.4</v>
      </c>
      <c r="N7" s="291" t="s">
        <v>219</v>
      </c>
      <c r="O7" s="286"/>
      <c r="P7" s="287"/>
      <c r="Q7" s="288"/>
    </row>
    <row r="8" spans="1:30" s="51" customFormat="1" ht="14.45">
      <c r="A8" s="289">
        <v>41309</v>
      </c>
      <c r="B8" s="290" t="s">
        <v>230</v>
      </c>
      <c r="C8" s="290">
        <v>304</v>
      </c>
      <c r="D8" s="290" t="str">
        <f>VLOOKUP(C8,site.locations!$A$2:$I$27,2)</f>
        <v>Clifty Creek</v>
      </c>
      <c r="E8" s="290" t="s">
        <v>231</v>
      </c>
      <c r="F8" s="290" t="s">
        <v>218</v>
      </c>
      <c r="G8" s="291">
        <v>134</v>
      </c>
      <c r="H8" s="291">
        <v>348</v>
      </c>
      <c r="I8" s="291">
        <v>7.68</v>
      </c>
      <c r="J8" s="291">
        <v>225.8</v>
      </c>
      <c r="K8" s="292">
        <v>5.64</v>
      </c>
      <c r="L8" s="293">
        <v>0.02</v>
      </c>
      <c r="M8" s="291">
        <v>1</v>
      </c>
      <c r="N8" s="291" t="s">
        <v>219</v>
      </c>
      <c r="O8" s="286"/>
      <c r="P8" s="287"/>
      <c r="Q8" s="288"/>
    </row>
    <row r="9" spans="1:30" s="51" customFormat="1" ht="14.45">
      <c r="A9" s="289">
        <v>41309</v>
      </c>
      <c r="B9" s="290" t="s">
        <v>232</v>
      </c>
      <c r="C9" s="290">
        <v>105</v>
      </c>
      <c r="D9" s="290" t="str">
        <f>VLOOKUP(C9,site.locations!$A$2:$I$27,2)</f>
        <v>Delaney Creek on HWY16</v>
      </c>
      <c r="E9" s="290" t="s">
        <v>233</v>
      </c>
      <c r="F9" s="290" t="s">
        <v>218</v>
      </c>
      <c r="G9" s="291">
        <v>6</v>
      </c>
      <c r="H9" s="291">
        <v>30.8</v>
      </c>
      <c r="I9" s="291">
        <v>6.62</v>
      </c>
      <c r="J9" s="291">
        <v>32.4</v>
      </c>
      <c r="K9" s="292">
        <v>0.81</v>
      </c>
      <c r="L9" s="293">
        <v>1.4E-2</v>
      </c>
      <c r="M9" s="291">
        <v>0.5</v>
      </c>
      <c r="N9" s="291" t="s">
        <v>219</v>
      </c>
      <c r="O9" s="286"/>
      <c r="P9" s="287"/>
      <c r="Q9" s="288"/>
    </row>
    <row r="10" spans="1:30" s="51" customFormat="1" ht="14.45">
      <c r="A10" s="289">
        <v>41309</v>
      </c>
      <c r="B10" s="290" t="s">
        <v>234</v>
      </c>
      <c r="C10" s="290">
        <v>306</v>
      </c>
      <c r="D10" s="290" t="str">
        <f>VLOOKUP(C10,site.locations!$A$2:$I$27,2)</f>
        <v>Prairie Creek</v>
      </c>
      <c r="E10" s="290" t="s">
        <v>235</v>
      </c>
      <c r="F10" s="290" t="s">
        <v>218</v>
      </c>
      <c r="G10" s="291">
        <v>152</v>
      </c>
      <c r="H10" s="291">
        <v>347</v>
      </c>
      <c r="I10" s="291">
        <v>8.1199999999999992</v>
      </c>
      <c r="J10" s="291">
        <v>204.2</v>
      </c>
      <c r="K10" s="292">
        <v>1.53</v>
      </c>
      <c r="L10" s="293">
        <v>1.2E-2</v>
      </c>
      <c r="M10" s="291">
        <v>2.1</v>
      </c>
      <c r="N10" s="291" t="s">
        <v>219</v>
      </c>
      <c r="O10" s="286"/>
      <c r="P10" s="287"/>
      <c r="Q10" s="288"/>
    </row>
    <row r="11" spans="1:30" s="51" customFormat="1" ht="14.45">
      <c r="A11" s="289">
        <v>41310</v>
      </c>
      <c r="B11" s="290" t="s">
        <v>236</v>
      </c>
      <c r="C11" s="290">
        <v>111</v>
      </c>
      <c r="D11" s="290" t="str">
        <f>VLOOKUP(C11,site.locations!$A$2:$I$27,2)</f>
        <v>Dye Creek on Dye Creek Road</v>
      </c>
      <c r="E11" s="290" t="s">
        <v>237</v>
      </c>
      <c r="F11" s="290" t="s">
        <v>218</v>
      </c>
      <c r="G11" s="291">
        <v>112</v>
      </c>
      <c r="H11" s="291">
        <v>287.10000000000002</v>
      </c>
      <c r="I11" s="291">
        <v>7.95</v>
      </c>
      <c r="J11" s="291">
        <v>170.9</v>
      </c>
      <c r="K11" s="292">
        <v>1</v>
      </c>
      <c r="L11" s="293">
        <v>8.0000000000000002E-3</v>
      </c>
      <c r="M11" s="291">
        <v>3.3</v>
      </c>
      <c r="N11" s="291" t="s">
        <v>219</v>
      </c>
      <c r="O11" s="286"/>
      <c r="P11" s="287"/>
      <c r="Q11" s="288"/>
    </row>
    <row r="12" spans="1:30" s="51" customFormat="1" ht="14.45">
      <c r="A12" s="289">
        <v>41311</v>
      </c>
      <c r="B12" s="290" t="s">
        <v>238</v>
      </c>
      <c r="C12" s="290">
        <v>301</v>
      </c>
      <c r="D12" s="290" t="str">
        <f>VLOOKUP(C12,site.locations!$A$2:$I$27,2)</f>
        <v>War Eagle Creek (Huntsville)</v>
      </c>
      <c r="E12" s="290" t="s">
        <v>239</v>
      </c>
      <c r="F12" s="290" t="s">
        <v>218</v>
      </c>
      <c r="G12" s="291">
        <v>48</v>
      </c>
      <c r="H12" s="291">
        <v>174.3</v>
      </c>
      <c r="I12" s="291">
        <v>7.63</v>
      </c>
      <c r="J12" s="291">
        <v>110</v>
      </c>
      <c r="K12" s="292">
        <v>3.42</v>
      </c>
      <c r="L12" s="293">
        <v>2.4E-2</v>
      </c>
      <c r="M12" s="291">
        <v>7.7</v>
      </c>
      <c r="N12" s="291" t="s">
        <v>219</v>
      </c>
      <c r="O12" s="286"/>
      <c r="P12" s="287"/>
      <c r="Q12" s="288"/>
    </row>
    <row r="13" spans="1:30" s="51" customFormat="1" ht="14.45">
      <c r="A13" s="289">
        <v>41312</v>
      </c>
      <c r="B13" s="290" t="s">
        <v>240</v>
      </c>
      <c r="C13" s="290">
        <v>300</v>
      </c>
      <c r="D13" s="290" t="str">
        <f>VLOOKUP(C13,site.locations!$A$2:$I$27,2)</f>
        <v>Brush Creek</v>
      </c>
      <c r="E13" s="290" t="s">
        <v>241</v>
      </c>
      <c r="F13" s="290" t="s">
        <v>218</v>
      </c>
      <c r="G13" s="291">
        <v>126</v>
      </c>
      <c r="H13" s="291">
        <v>398</v>
      </c>
      <c r="I13" s="291">
        <v>7.94</v>
      </c>
      <c r="J13" s="291">
        <v>250.7</v>
      </c>
      <c r="K13" s="292">
        <v>4.5599999999999996</v>
      </c>
      <c r="L13" s="293">
        <v>1.2E-2</v>
      </c>
      <c r="M13" s="291">
        <v>0.1</v>
      </c>
      <c r="N13" s="291" t="s">
        <v>219</v>
      </c>
      <c r="O13" s="286"/>
      <c r="P13" s="287"/>
      <c r="Q13" s="288"/>
    </row>
    <row r="14" spans="1:30" s="51" customFormat="1" ht="28.9">
      <c r="A14" s="289">
        <v>41413.572916666664</v>
      </c>
      <c r="B14" s="290" t="s">
        <v>242</v>
      </c>
      <c r="C14" s="290">
        <v>107</v>
      </c>
      <c r="D14" s="290" t="str">
        <f>VLOOKUP(C14,site.locations!$A$2:$I$27,2)</f>
        <v>War Eagle Creek near Ogden confluence</v>
      </c>
      <c r="E14" s="290" t="s">
        <v>227</v>
      </c>
      <c r="F14" s="290" t="s">
        <v>218</v>
      </c>
      <c r="G14" s="291">
        <v>20</v>
      </c>
      <c r="H14" s="291">
        <v>55.7</v>
      </c>
      <c r="I14" s="291">
        <v>6.6</v>
      </c>
      <c r="J14" s="291">
        <v>41.1</v>
      </c>
      <c r="K14" s="292">
        <v>0.13</v>
      </c>
      <c r="L14" s="293">
        <v>8.0000000000000002E-3</v>
      </c>
      <c r="M14" s="291">
        <v>0.8</v>
      </c>
      <c r="N14" s="291" t="s">
        <v>219</v>
      </c>
      <c r="O14" s="286"/>
      <c r="P14" s="287"/>
      <c r="Q14" s="288"/>
    </row>
    <row r="15" spans="1:30" s="51" customFormat="1" ht="14.45">
      <c r="A15" s="289">
        <v>41413.583333333336</v>
      </c>
      <c r="B15" s="290" t="s">
        <v>243</v>
      </c>
      <c r="C15" s="290">
        <v>108</v>
      </c>
      <c r="D15" s="290" t="str">
        <f>VLOOKUP(C15,site.locations!$A$2:$I$27,2)</f>
        <v>Ogden Creek at CR3155</v>
      </c>
      <c r="E15" s="290" t="s">
        <v>221</v>
      </c>
      <c r="F15" s="290" t="s">
        <v>218</v>
      </c>
      <c r="G15" s="291">
        <v>14</v>
      </c>
      <c r="H15" s="291">
        <v>42.9</v>
      </c>
      <c r="I15" s="291">
        <v>6.23</v>
      </c>
      <c r="J15" s="291">
        <v>28.2</v>
      </c>
      <c r="K15" s="292">
        <v>0.1</v>
      </c>
      <c r="L15" s="293">
        <v>6.0000000000000001E-3</v>
      </c>
      <c r="M15" s="291">
        <v>1</v>
      </c>
      <c r="N15" s="291" t="s">
        <v>219</v>
      </c>
      <c r="O15" s="286"/>
      <c r="P15" s="287"/>
      <c r="Q15" s="288"/>
    </row>
    <row r="16" spans="1:30" s="51" customFormat="1" ht="14.45">
      <c r="A16" s="289">
        <v>41428.413194444445</v>
      </c>
      <c r="B16" s="290" t="s">
        <v>244</v>
      </c>
      <c r="C16" s="290">
        <v>305</v>
      </c>
      <c r="D16" s="290" t="str">
        <f>VLOOKUP(C16,site.locations!$A$2:$I$27,2)</f>
        <v>War Eagle Creek (Mill)</v>
      </c>
      <c r="E16" s="290" t="s">
        <v>245</v>
      </c>
      <c r="F16" s="290" t="s">
        <v>218</v>
      </c>
      <c r="G16" s="291">
        <v>44</v>
      </c>
      <c r="H16" s="291">
        <v>124</v>
      </c>
      <c r="I16" s="291">
        <v>7.28</v>
      </c>
      <c r="J16" s="291">
        <v>82</v>
      </c>
      <c r="K16" s="292">
        <v>1.07</v>
      </c>
      <c r="L16" s="293">
        <v>5.8000000000000003E-2</v>
      </c>
      <c r="M16" s="291">
        <v>15.6</v>
      </c>
      <c r="N16" s="291" t="s">
        <v>219</v>
      </c>
      <c r="O16" s="286"/>
      <c r="P16" s="287"/>
      <c r="Q16" s="288"/>
    </row>
    <row r="17" spans="1:17" s="51" customFormat="1" ht="14.45">
      <c r="A17" s="289">
        <v>41428.451388888891</v>
      </c>
      <c r="B17" s="290" t="s">
        <v>246</v>
      </c>
      <c r="C17" s="290">
        <v>302</v>
      </c>
      <c r="D17" s="290" t="str">
        <f>VLOOKUP(C17,site.locations!$A$2:$I$27,2)</f>
        <v>Glade Creek</v>
      </c>
      <c r="E17" s="290" t="s">
        <v>122</v>
      </c>
      <c r="F17" s="290" t="s">
        <v>218</v>
      </c>
      <c r="G17" s="291">
        <v>98</v>
      </c>
      <c r="H17" s="291">
        <v>271.60000000000002</v>
      </c>
      <c r="I17" s="291">
        <v>7.52</v>
      </c>
      <c r="J17" s="291">
        <v>163.80000000000001</v>
      </c>
      <c r="K17" s="292">
        <v>2.86</v>
      </c>
      <c r="L17" s="293">
        <v>3.4000000000000002E-2</v>
      </c>
      <c r="M17" s="291">
        <v>12.6</v>
      </c>
      <c r="N17" s="291" t="s">
        <v>219</v>
      </c>
      <c r="O17" s="286"/>
      <c r="P17" s="287"/>
      <c r="Q17" s="288"/>
    </row>
    <row r="18" spans="1:17" s="51" customFormat="1" ht="14.45">
      <c r="A18" s="289">
        <v>41429</v>
      </c>
      <c r="B18" s="290" t="s">
        <v>247</v>
      </c>
      <c r="C18" s="290">
        <v>111</v>
      </c>
      <c r="D18" s="290" t="str">
        <f>VLOOKUP(C18,site.locations!$A$2:$I$27,2)</f>
        <v>Dye Creek on Dye Creek Road</v>
      </c>
      <c r="E18" s="290" t="s">
        <v>248</v>
      </c>
      <c r="F18" s="290" t="s">
        <v>218</v>
      </c>
      <c r="G18" s="291">
        <v>90</v>
      </c>
      <c r="H18" s="291">
        <v>226.5</v>
      </c>
      <c r="I18" s="291">
        <v>7.46</v>
      </c>
      <c r="J18" s="291">
        <v>123.3</v>
      </c>
      <c r="K18" s="292">
        <v>0.33</v>
      </c>
      <c r="L18" s="293">
        <v>1.7999999999999999E-2</v>
      </c>
      <c r="M18" s="291">
        <v>0.8</v>
      </c>
      <c r="N18" s="291" t="s">
        <v>219</v>
      </c>
      <c r="O18" s="286"/>
      <c r="P18" s="287"/>
      <c r="Q18" s="288"/>
    </row>
    <row r="19" spans="1:17" s="51" customFormat="1" ht="14.45">
      <c r="A19" s="289">
        <v>41429.78125</v>
      </c>
      <c r="B19" s="290" t="s">
        <v>249</v>
      </c>
      <c r="C19" s="290">
        <v>206</v>
      </c>
      <c r="D19" s="290" t="str">
        <f>VLOOKUP(C19,site.locations!$A$2:$I$27,2)</f>
        <v>Spout Spring Branch</v>
      </c>
      <c r="E19" s="290" t="s">
        <v>250</v>
      </c>
      <c r="F19" s="290" t="s">
        <v>218</v>
      </c>
      <c r="G19" s="291">
        <v>154</v>
      </c>
      <c r="H19" s="291">
        <v>551</v>
      </c>
      <c r="I19" s="291">
        <v>7.82</v>
      </c>
      <c r="J19" s="291">
        <v>328.7</v>
      </c>
      <c r="K19" s="292">
        <v>5.99</v>
      </c>
      <c r="L19" s="293">
        <v>3.7999999999999999E-2</v>
      </c>
      <c r="M19" s="336"/>
      <c r="N19" s="291" t="s">
        <v>219</v>
      </c>
      <c r="O19" s="286"/>
      <c r="P19" s="287"/>
      <c r="Q19" s="288"/>
    </row>
    <row r="20" spans="1:17" s="51" customFormat="1" ht="14.45">
      <c r="A20" s="289">
        <v>41430.708333333336</v>
      </c>
      <c r="B20" s="290" t="s">
        <v>251</v>
      </c>
      <c r="C20" s="290">
        <v>301</v>
      </c>
      <c r="D20" s="290" t="str">
        <f>VLOOKUP(C20,site.locations!$A$2:$I$27,2)</f>
        <v>War Eagle Creek (Huntsville)</v>
      </c>
      <c r="E20" s="290" t="s">
        <v>252</v>
      </c>
      <c r="F20" s="290" t="s">
        <v>218</v>
      </c>
      <c r="G20" s="291">
        <v>50</v>
      </c>
      <c r="H20" s="291">
        <v>137.30000000000001</v>
      </c>
      <c r="I20" s="291">
        <v>7.1</v>
      </c>
      <c r="J20" s="291">
        <v>75.599999999999994</v>
      </c>
      <c r="K20" s="292">
        <v>1.05</v>
      </c>
      <c r="L20" s="293">
        <v>4.5999999999999999E-2</v>
      </c>
      <c r="M20" s="291">
        <v>7.8</v>
      </c>
      <c r="N20" s="291" t="s">
        <v>219</v>
      </c>
      <c r="O20" s="286"/>
      <c r="P20" s="287"/>
      <c r="Q20" s="288"/>
    </row>
    <row r="21" spans="1:17" s="51" customFormat="1" ht="14.45">
      <c r="A21" s="289">
        <v>41431.375</v>
      </c>
      <c r="B21" s="290" t="s">
        <v>253</v>
      </c>
      <c r="C21" s="290">
        <v>306</v>
      </c>
      <c r="D21" s="290" t="str">
        <f>VLOOKUP(C21,site.locations!$A$2:$I$27,2)</f>
        <v>Prairie Creek</v>
      </c>
      <c r="E21" s="290" t="s">
        <v>254</v>
      </c>
      <c r="F21" s="290" t="s">
        <v>218</v>
      </c>
      <c r="G21" s="291">
        <v>138</v>
      </c>
      <c r="H21" s="291">
        <v>329</v>
      </c>
      <c r="I21" s="291">
        <v>7.85</v>
      </c>
      <c r="J21" s="291">
        <v>189.6</v>
      </c>
      <c r="K21" s="292">
        <v>1.77</v>
      </c>
      <c r="L21" s="293">
        <v>0.02</v>
      </c>
      <c r="M21" s="291">
        <v>2.7</v>
      </c>
      <c r="N21" s="291" t="s">
        <v>219</v>
      </c>
      <c r="O21" s="286"/>
      <c r="P21" s="287"/>
      <c r="Q21" s="288"/>
    </row>
    <row r="22" spans="1:17" s="51" customFormat="1" ht="14.45">
      <c r="A22" s="289">
        <v>41431.402777777781</v>
      </c>
      <c r="B22" s="290" t="s">
        <v>255</v>
      </c>
      <c r="C22" s="290">
        <v>304</v>
      </c>
      <c r="D22" s="290" t="str">
        <f>VLOOKUP(C22,site.locations!$A$2:$I$27,2)</f>
        <v>Clifty Creek</v>
      </c>
      <c r="E22" s="290" t="s">
        <v>256</v>
      </c>
      <c r="F22" s="290" t="s">
        <v>218</v>
      </c>
      <c r="G22" s="291">
        <v>138</v>
      </c>
      <c r="H22" s="291">
        <v>344</v>
      </c>
      <c r="I22" s="291">
        <v>7.1</v>
      </c>
      <c r="J22" s="291">
        <v>207.1</v>
      </c>
      <c r="K22" s="292">
        <v>4.6399999999999997</v>
      </c>
      <c r="L22" s="293">
        <v>2.1999999999999999E-2</v>
      </c>
      <c r="M22" s="291">
        <v>0.9</v>
      </c>
      <c r="N22" s="291" t="s">
        <v>219</v>
      </c>
      <c r="O22" s="286"/>
      <c r="P22" s="287"/>
      <c r="Q22" s="288"/>
    </row>
    <row r="23" spans="1:17" s="51" customFormat="1" ht="14.45">
      <c r="A23" s="289">
        <v>41431.465277777781</v>
      </c>
      <c r="B23" s="290" t="s">
        <v>257</v>
      </c>
      <c r="C23" s="290">
        <v>303</v>
      </c>
      <c r="D23" s="290" t="str">
        <f>VLOOKUP(C23,site.locations!$A$2:$I$27,2)</f>
        <v>Clear Creek</v>
      </c>
      <c r="E23" s="290" t="s">
        <v>258</v>
      </c>
      <c r="F23" s="290" t="s">
        <v>218</v>
      </c>
      <c r="G23" s="291">
        <v>94</v>
      </c>
      <c r="H23" s="291">
        <v>256.10000000000002</v>
      </c>
      <c r="I23" s="291">
        <v>7.19</v>
      </c>
      <c r="J23" s="291">
        <v>157.80000000000001</v>
      </c>
      <c r="K23" s="292">
        <v>4.26</v>
      </c>
      <c r="L23" s="293">
        <v>0.02</v>
      </c>
      <c r="M23" s="291">
        <v>0.9</v>
      </c>
      <c r="N23" s="291" t="s">
        <v>219</v>
      </c>
      <c r="O23" s="286"/>
      <c r="P23" s="287"/>
      <c r="Q23" s="288"/>
    </row>
    <row r="24" spans="1:17" s="51" customFormat="1" ht="14.45">
      <c r="A24" s="289">
        <v>41432.409722222219</v>
      </c>
      <c r="B24" s="290" t="s">
        <v>259</v>
      </c>
      <c r="C24" s="290">
        <v>300</v>
      </c>
      <c r="D24" s="290" t="str">
        <f>VLOOKUP(C24,site.locations!$A$2:$I$27,2)</f>
        <v>Brush Creek</v>
      </c>
      <c r="E24" s="290" t="s">
        <v>260</v>
      </c>
      <c r="F24" s="290" t="s">
        <v>218</v>
      </c>
      <c r="G24" s="291">
        <v>120</v>
      </c>
      <c r="H24" s="291">
        <v>339</v>
      </c>
      <c r="I24" s="291">
        <v>7.46</v>
      </c>
      <c r="J24" s="291">
        <v>203.3</v>
      </c>
      <c r="K24" s="292">
        <v>3.01</v>
      </c>
      <c r="L24" s="293">
        <v>0.04</v>
      </c>
      <c r="M24" s="291">
        <v>1.2</v>
      </c>
      <c r="N24" s="291" t="s">
        <v>219</v>
      </c>
      <c r="O24" s="286"/>
      <c r="P24" s="287"/>
      <c r="Q24" s="288"/>
    </row>
    <row r="25" spans="1:17" s="51" customFormat="1" ht="28.9">
      <c r="A25" s="289">
        <v>41490.604166666664</v>
      </c>
      <c r="B25" s="290" t="s">
        <v>261</v>
      </c>
      <c r="C25" s="290">
        <v>107</v>
      </c>
      <c r="D25" s="290" t="str">
        <f>VLOOKUP(C25,site.locations!$A$2:$I$27,2)</f>
        <v>War Eagle Creek near Ogden confluence</v>
      </c>
      <c r="E25" s="290" t="s">
        <v>262</v>
      </c>
      <c r="F25" s="290" t="s">
        <v>218</v>
      </c>
      <c r="G25" s="291">
        <v>36</v>
      </c>
      <c r="H25" s="291">
        <v>87.6</v>
      </c>
      <c r="I25" s="291">
        <v>7.2</v>
      </c>
      <c r="J25" s="291">
        <v>205.6</v>
      </c>
      <c r="K25" s="292">
        <v>1.26</v>
      </c>
      <c r="L25" s="293">
        <v>3.5999999999999997E-2</v>
      </c>
      <c r="M25" s="291">
        <v>0.3</v>
      </c>
      <c r="N25" s="291" t="s">
        <v>219</v>
      </c>
      <c r="O25" s="286"/>
      <c r="P25" s="287"/>
      <c r="Q25" s="288"/>
    </row>
    <row r="26" spans="1:17" s="51" customFormat="1" ht="14.45">
      <c r="A26" s="289">
        <v>41490.614583333336</v>
      </c>
      <c r="B26" s="290" t="s">
        <v>263</v>
      </c>
      <c r="C26" s="290">
        <v>108</v>
      </c>
      <c r="D26" s="290" t="str">
        <f>VLOOKUP(C26,site.locations!$A$2:$I$27,2)</f>
        <v>Ogden Creek at CR3155</v>
      </c>
      <c r="E26" s="290" t="s">
        <v>264</v>
      </c>
      <c r="F26" s="290" t="s">
        <v>218</v>
      </c>
      <c r="G26" s="291">
        <v>26</v>
      </c>
      <c r="H26" s="291">
        <v>62.1</v>
      </c>
      <c r="I26" s="291">
        <v>6.54</v>
      </c>
      <c r="J26" s="291">
        <v>39.299999999999997</v>
      </c>
      <c r="K26" s="292">
        <v>4.3099999999999996</v>
      </c>
      <c r="L26" s="293">
        <v>1.6E-2</v>
      </c>
      <c r="M26" s="291">
        <v>0.7</v>
      </c>
      <c r="N26" s="291" t="s">
        <v>219</v>
      </c>
      <c r="O26" s="286"/>
      <c r="P26" s="287"/>
      <c r="Q26" s="288"/>
    </row>
    <row r="27" spans="1:17" s="51" customFormat="1" ht="14.45">
      <c r="A27" s="289">
        <v>41491.333333333336</v>
      </c>
      <c r="B27" s="290" t="s">
        <v>265</v>
      </c>
      <c r="C27" s="290">
        <v>306</v>
      </c>
      <c r="D27" s="290" t="str">
        <f>VLOOKUP(C27,site.locations!$A$2:$I$27,2)</f>
        <v>Prairie Creek</v>
      </c>
      <c r="E27" s="290" t="s">
        <v>254</v>
      </c>
      <c r="F27" s="290" t="s">
        <v>218</v>
      </c>
      <c r="G27" s="291">
        <v>122</v>
      </c>
      <c r="H27" s="291">
        <v>276.8</v>
      </c>
      <c r="I27" s="291">
        <v>7.64</v>
      </c>
      <c r="J27" s="291">
        <v>165.8</v>
      </c>
      <c r="K27" s="292">
        <v>0.14000000000000001</v>
      </c>
      <c r="L27" s="293">
        <v>6.2E-2</v>
      </c>
      <c r="M27" s="291">
        <v>8.3000000000000007</v>
      </c>
      <c r="N27" s="291" t="s">
        <v>219</v>
      </c>
      <c r="O27" s="286"/>
      <c r="P27" s="287"/>
      <c r="Q27" s="288"/>
    </row>
    <row r="28" spans="1:17" s="51" customFormat="1" ht="14.45">
      <c r="A28" s="289">
        <v>41491.666666666664</v>
      </c>
      <c r="B28" s="290" t="s">
        <v>266</v>
      </c>
      <c r="C28" s="290">
        <v>300</v>
      </c>
      <c r="D28" s="290" t="str">
        <f>VLOOKUP(C28,site.locations!$A$2:$I$27,2)</f>
        <v>Brush Creek</v>
      </c>
      <c r="E28" s="290" t="s">
        <v>112</v>
      </c>
      <c r="F28" s="290" t="s">
        <v>218</v>
      </c>
      <c r="G28" s="291">
        <v>122</v>
      </c>
      <c r="H28" s="291">
        <v>366</v>
      </c>
      <c r="I28" s="291">
        <v>7.59</v>
      </c>
      <c r="J28" s="291">
        <v>61.8</v>
      </c>
      <c r="K28" s="292">
        <v>3.47</v>
      </c>
      <c r="L28" s="293">
        <v>4.2000000000000003E-2</v>
      </c>
      <c r="M28" s="291">
        <v>3</v>
      </c>
      <c r="N28" s="291" t="s">
        <v>219</v>
      </c>
      <c r="O28" s="286"/>
      <c r="P28" s="287"/>
      <c r="Q28" s="288"/>
    </row>
    <row r="29" spans="1:17" s="51" customFormat="1" ht="14.45">
      <c r="A29" s="289">
        <v>41492.541666666664</v>
      </c>
      <c r="B29" s="290" t="s">
        <v>267</v>
      </c>
      <c r="C29" s="290">
        <v>206</v>
      </c>
      <c r="D29" s="290" t="str">
        <f>VLOOKUP(C29,site.locations!$A$2:$I$27,2)</f>
        <v>Spout Spring Branch</v>
      </c>
      <c r="E29" s="290" t="s">
        <v>223</v>
      </c>
      <c r="F29" s="290" t="s">
        <v>218</v>
      </c>
      <c r="G29" s="291">
        <v>138</v>
      </c>
      <c r="H29" s="291">
        <v>461</v>
      </c>
      <c r="I29" s="291">
        <v>7.94</v>
      </c>
      <c r="J29" s="291">
        <v>318.5</v>
      </c>
      <c r="K29" s="292">
        <v>7.74</v>
      </c>
      <c r="L29" s="293">
        <v>7.1999999999999995E-2</v>
      </c>
      <c r="M29" s="291">
        <v>1.1000000000000001</v>
      </c>
      <c r="N29" s="291" t="s">
        <v>219</v>
      </c>
      <c r="O29" s="286"/>
      <c r="P29" s="287"/>
      <c r="Q29" s="288"/>
    </row>
    <row r="30" spans="1:17" s="51" customFormat="1" ht="14.45">
      <c r="A30" s="289">
        <v>41493.458333333336</v>
      </c>
      <c r="B30" s="290" t="s">
        <v>268</v>
      </c>
      <c r="C30" s="290">
        <v>301</v>
      </c>
      <c r="D30" s="290" t="str">
        <f>VLOOKUP(C30,site.locations!$A$2:$I$27,2)</f>
        <v>War Eagle Creek (Huntsville)</v>
      </c>
      <c r="E30" s="290" t="s">
        <v>269</v>
      </c>
      <c r="F30" s="290" t="s">
        <v>218</v>
      </c>
      <c r="G30" s="291">
        <v>92</v>
      </c>
      <c r="H30" s="291">
        <v>268.3</v>
      </c>
      <c r="I30" s="291">
        <v>7.32</v>
      </c>
      <c r="J30" s="291">
        <v>156</v>
      </c>
      <c r="K30" s="292">
        <v>2.11</v>
      </c>
      <c r="L30" s="293">
        <v>0.22800000000000001</v>
      </c>
      <c r="M30" s="291">
        <v>12.8</v>
      </c>
      <c r="N30" s="291" t="s">
        <v>219</v>
      </c>
      <c r="O30" s="286"/>
      <c r="P30" s="287"/>
      <c r="Q30" s="288"/>
    </row>
    <row r="31" spans="1:17" s="51" customFormat="1" ht="14.45">
      <c r="A31" s="289">
        <v>41499</v>
      </c>
      <c r="B31" s="290" t="s">
        <v>270</v>
      </c>
      <c r="C31" s="290">
        <v>303</v>
      </c>
      <c r="D31" s="290" t="str">
        <f>VLOOKUP(C31,site.locations!$A$2:$I$27,2)</f>
        <v>Clear Creek</v>
      </c>
      <c r="E31" s="290" t="s">
        <v>229</v>
      </c>
      <c r="F31" s="290" t="s">
        <v>218</v>
      </c>
      <c r="G31" s="291">
        <v>90</v>
      </c>
      <c r="H31" s="291">
        <v>273.2</v>
      </c>
      <c r="I31" s="291">
        <v>7.16</v>
      </c>
      <c r="J31" s="291">
        <v>177.8</v>
      </c>
      <c r="K31" s="292">
        <v>16.260000000000002</v>
      </c>
      <c r="L31" s="293">
        <v>3.4000000000000002E-2</v>
      </c>
      <c r="M31" s="291">
        <v>0.9</v>
      </c>
      <c r="N31" s="291" t="s">
        <v>219</v>
      </c>
      <c r="O31" s="286"/>
      <c r="P31" s="287"/>
      <c r="Q31" s="288"/>
    </row>
    <row r="32" spans="1:17" s="51" customFormat="1" ht="14.45">
      <c r="A32" s="289">
        <v>41499</v>
      </c>
      <c r="B32" s="290" t="s">
        <v>271</v>
      </c>
      <c r="C32" s="290">
        <v>304</v>
      </c>
      <c r="D32" s="290" t="str">
        <f>VLOOKUP(C32,site.locations!$A$2:$I$27,2)</f>
        <v>Clifty Creek</v>
      </c>
      <c r="E32" s="290" t="s">
        <v>231</v>
      </c>
      <c r="F32" s="290" t="s">
        <v>218</v>
      </c>
      <c r="G32" s="291">
        <v>104</v>
      </c>
      <c r="H32" s="291">
        <v>313</v>
      </c>
      <c r="I32" s="291">
        <v>7.34</v>
      </c>
      <c r="J32" s="291">
        <v>185.1</v>
      </c>
      <c r="K32" s="292">
        <v>12.86</v>
      </c>
      <c r="L32" s="293">
        <v>5.6000000000000001E-2</v>
      </c>
      <c r="M32" s="291">
        <v>5.3</v>
      </c>
      <c r="N32" s="291" t="s">
        <v>219</v>
      </c>
      <c r="O32" s="286"/>
      <c r="P32" s="287"/>
      <c r="Q32" s="288"/>
    </row>
    <row r="33" spans="1:17" s="51" customFormat="1" ht="14.45">
      <c r="A33" s="289">
        <v>41588.375</v>
      </c>
      <c r="B33" s="290" t="s">
        <v>272</v>
      </c>
      <c r="C33" s="290">
        <v>305</v>
      </c>
      <c r="D33" s="290" t="str">
        <f>VLOOKUP(C33,site.locations!$A$2:$I$27,2)</f>
        <v>War Eagle Creek (Mill)</v>
      </c>
      <c r="E33" s="290" t="s">
        <v>225</v>
      </c>
      <c r="F33" s="290" t="s">
        <v>218</v>
      </c>
      <c r="G33" s="291">
        <v>84</v>
      </c>
      <c r="H33" s="291">
        <v>225.7</v>
      </c>
      <c r="I33" s="291">
        <v>7.52</v>
      </c>
      <c r="J33" s="291">
        <v>123.3</v>
      </c>
      <c r="K33" s="292">
        <v>1.1100000000000001</v>
      </c>
      <c r="L33" s="293">
        <v>1.4E-2</v>
      </c>
      <c r="M33" s="291">
        <v>3.4</v>
      </c>
      <c r="N33" s="291" t="s">
        <v>219</v>
      </c>
      <c r="O33" s="286"/>
      <c r="P33" s="287"/>
      <c r="Q33" s="288"/>
    </row>
    <row r="34" spans="1:17" s="51" customFormat="1" ht="14.45">
      <c r="A34" s="289">
        <v>41588.399305555555</v>
      </c>
      <c r="B34" s="290" t="s">
        <v>273</v>
      </c>
      <c r="C34" s="290">
        <v>303</v>
      </c>
      <c r="D34" s="290" t="str">
        <f>VLOOKUP(C34,site.locations!$A$2:$I$27,2)</f>
        <v>Clear Creek</v>
      </c>
      <c r="E34" s="290" t="s">
        <v>229</v>
      </c>
      <c r="F34" s="290" t="s">
        <v>218</v>
      </c>
      <c r="G34" s="291">
        <v>116</v>
      </c>
      <c r="H34" s="291">
        <v>301</v>
      </c>
      <c r="I34" s="291">
        <v>7.37</v>
      </c>
      <c r="J34" s="291">
        <v>162.69999999999999</v>
      </c>
      <c r="K34" s="292">
        <v>3.47</v>
      </c>
      <c r="L34" s="293">
        <v>1.4E-2</v>
      </c>
      <c r="M34" s="291">
        <v>0.2</v>
      </c>
      <c r="N34" s="291" t="s">
        <v>219</v>
      </c>
      <c r="O34" s="286"/>
      <c r="P34" s="287"/>
      <c r="Q34" s="288"/>
    </row>
    <row r="35" spans="1:17" s="51" customFormat="1" ht="14.45">
      <c r="A35" s="289">
        <v>41588.427083333336</v>
      </c>
      <c r="B35" s="290" t="s">
        <v>274</v>
      </c>
      <c r="C35" s="290">
        <v>302</v>
      </c>
      <c r="D35" s="290" t="str">
        <f>VLOOKUP(C35,site.locations!$A$2:$I$27,2)</f>
        <v>Glade Creek</v>
      </c>
      <c r="E35" s="290" t="s">
        <v>217</v>
      </c>
      <c r="F35" s="290" t="s">
        <v>218</v>
      </c>
      <c r="G35" s="291">
        <v>158</v>
      </c>
      <c r="H35" s="291">
        <v>424</v>
      </c>
      <c r="I35" s="291">
        <v>7.63</v>
      </c>
      <c r="J35" s="291">
        <v>230.2</v>
      </c>
      <c r="K35" s="292">
        <v>2.67</v>
      </c>
      <c r="L35" s="293">
        <v>0.01</v>
      </c>
      <c r="M35" s="291">
        <v>0.5</v>
      </c>
      <c r="N35" s="291" t="s">
        <v>219</v>
      </c>
      <c r="O35" s="286"/>
      <c r="P35" s="287"/>
      <c r="Q35" s="288"/>
    </row>
    <row r="36" spans="1:17" s="51" customFormat="1" ht="14.45">
      <c r="A36" s="289">
        <v>41588.46875</v>
      </c>
      <c r="B36" s="290" t="s">
        <v>275</v>
      </c>
      <c r="C36" s="290">
        <v>304</v>
      </c>
      <c r="D36" s="290" t="str">
        <f>VLOOKUP(C36,site.locations!$A$2:$I$27,2)</f>
        <v>Clifty Creek</v>
      </c>
      <c r="E36" s="290" t="s">
        <v>231</v>
      </c>
      <c r="F36" s="290" t="s">
        <v>218</v>
      </c>
      <c r="G36" s="291">
        <v>162</v>
      </c>
      <c r="H36" s="291">
        <v>409</v>
      </c>
      <c r="I36" s="291">
        <v>7.22</v>
      </c>
      <c r="J36" s="291">
        <v>228</v>
      </c>
      <c r="K36" s="292">
        <v>3.51</v>
      </c>
      <c r="L36" s="293">
        <v>0.01</v>
      </c>
      <c r="M36" s="291">
        <v>0.6</v>
      </c>
      <c r="N36" s="291" t="s">
        <v>219</v>
      </c>
      <c r="O36" s="286"/>
      <c r="P36" s="287"/>
      <c r="Q36" s="288"/>
    </row>
    <row r="37" spans="1:17" s="51" customFormat="1" ht="14.45">
      <c r="A37" s="289">
        <v>41589</v>
      </c>
      <c r="B37" s="290" t="s">
        <v>276</v>
      </c>
      <c r="C37" s="290">
        <v>108</v>
      </c>
      <c r="D37" s="290" t="str">
        <f>VLOOKUP(C37,site.locations!$A$2:$I$27,2)</f>
        <v>Ogden Creek at CR3155</v>
      </c>
      <c r="E37" s="290" t="s">
        <v>221</v>
      </c>
      <c r="F37" s="290" t="s">
        <v>218</v>
      </c>
      <c r="G37" s="291">
        <v>14</v>
      </c>
      <c r="H37" s="291">
        <v>45.4</v>
      </c>
      <c r="I37" s="291">
        <v>6.77</v>
      </c>
      <c r="J37" s="291">
        <v>30.2</v>
      </c>
      <c r="K37" s="292">
        <v>0.17</v>
      </c>
      <c r="L37" s="293">
        <v>1.2E-2</v>
      </c>
      <c r="M37" s="291">
        <v>1</v>
      </c>
      <c r="N37" s="291" t="s">
        <v>219</v>
      </c>
      <c r="O37" s="286"/>
      <c r="P37" s="287"/>
      <c r="Q37" s="288"/>
    </row>
    <row r="38" spans="1:17" s="51" customFormat="1" ht="28.9">
      <c r="A38" s="289">
        <v>41589</v>
      </c>
      <c r="B38" s="290" t="s">
        <v>277</v>
      </c>
      <c r="C38" s="290">
        <v>107</v>
      </c>
      <c r="D38" s="290" t="str">
        <f>VLOOKUP(C38,site.locations!$A$2:$I$27,2)</f>
        <v>War Eagle Creek near Ogden confluence</v>
      </c>
      <c r="E38" s="290" t="s">
        <v>227</v>
      </c>
      <c r="F38" s="290" t="s">
        <v>218</v>
      </c>
      <c r="G38" s="291">
        <v>2</v>
      </c>
      <c r="H38" s="291">
        <v>61</v>
      </c>
      <c r="I38" s="291">
        <v>7</v>
      </c>
      <c r="J38" s="291">
        <v>28.9</v>
      </c>
      <c r="K38" s="292">
        <v>0.14000000000000001</v>
      </c>
      <c r="L38" s="293">
        <v>6.0000000000000001E-3</v>
      </c>
      <c r="M38" s="291">
        <v>0.7</v>
      </c>
      <c r="N38" s="291" t="s">
        <v>219</v>
      </c>
      <c r="O38" s="286"/>
      <c r="P38" s="287"/>
      <c r="Q38" s="288"/>
    </row>
    <row r="39" spans="1:17" s="51" customFormat="1" ht="14.45">
      <c r="A39" s="289">
        <v>41589.569444444445</v>
      </c>
      <c r="B39" s="290" t="s">
        <v>278</v>
      </c>
      <c r="C39" s="290">
        <v>300</v>
      </c>
      <c r="D39" s="290" t="str">
        <f>VLOOKUP(C39,site.locations!$A$2:$I$27,2)</f>
        <v>Brush Creek</v>
      </c>
      <c r="E39" s="290" t="s">
        <v>241</v>
      </c>
      <c r="F39" s="290" t="s">
        <v>218</v>
      </c>
      <c r="G39" s="291">
        <v>164</v>
      </c>
      <c r="H39" s="291">
        <v>463</v>
      </c>
      <c r="I39" s="291">
        <v>7.55</v>
      </c>
      <c r="J39" s="291">
        <v>256.2</v>
      </c>
      <c r="K39" s="292">
        <v>2.5099999999999998</v>
      </c>
      <c r="L39" s="293">
        <v>0.02</v>
      </c>
      <c r="M39" s="291">
        <v>1</v>
      </c>
      <c r="N39" s="291" t="s">
        <v>219</v>
      </c>
      <c r="O39" s="286"/>
      <c r="P39" s="287"/>
      <c r="Q39" s="288"/>
    </row>
    <row r="40" spans="1:17" s="51" customFormat="1" ht="14.45">
      <c r="A40" s="289">
        <v>41591.375</v>
      </c>
      <c r="B40" s="290" t="s">
        <v>279</v>
      </c>
      <c r="C40" s="290">
        <v>306</v>
      </c>
      <c r="D40" s="290" t="str">
        <f>VLOOKUP(C40,site.locations!$A$2:$I$27,2)</f>
        <v>Prairie Creek</v>
      </c>
      <c r="E40" s="290" t="s">
        <v>254</v>
      </c>
      <c r="F40" s="290" t="s">
        <v>218</v>
      </c>
      <c r="G40" s="291">
        <v>146</v>
      </c>
      <c r="H40" s="291">
        <v>354</v>
      </c>
      <c r="I40" s="291">
        <v>7.94</v>
      </c>
      <c r="J40" s="291">
        <v>166.4</v>
      </c>
      <c r="K40" s="292">
        <v>1.7</v>
      </c>
      <c r="L40" s="293">
        <v>0.01</v>
      </c>
      <c r="M40" s="291">
        <v>2</v>
      </c>
      <c r="N40" s="291" t="s">
        <v>219</v>
      </c>
      <c r="O40" s="286"/>
      <c r="P40" s="287"/>
      <c r="Q40" s="288"/>
    </row>
    <row r="41" spans="1:17" s="51" customFormat="1" ht="28.9">
      <c r="A41" s="289">
        <v>41687</v>
      </c>
      <c r="B41" s="290" t="s">
        <v>280</v>
      </c>
      <c r="C41" s="290">
        <v>107</v>
      </c>
      <c r="D41" s="290" t="str">
        <f>VLOOKUP(C41,site.locations!$A$2:$I$27,2)</f>
        <v>War Eagle Creek near Ogden confluence</v>
      </c>
      <c r="E41" s="290" t="s">
        <v>281</v>
      </c>
      <c r="F41" s="290" t="s">
        <v>218</v>
      </c>
      <c r="G41" s="291">
        <v>56</v>
      </c>
      <c r="H41" s="291">
        <v>169.8</v>
      </c>
      <c r="I41" s="291">
        <v>7.5</v>
      </c>
      <c r="J41" s="291">
        <v>92.7</v>
      </c>
      <c r="K41" s="292">
        <v>1.1399999999999999</v>
      </c>
      <c r="L41" s="293">
        <v>2.1999999999999999E-2</v>
      </c>
      <c r="M41" s="291">
        <v>1.5</v>
      </c>
      <c r="N41" s="291" t="s">
        <v>219</v>
      </c>
      <c r="O41" s="286"/>
      <c r="P41" s="287"/>
      <c r="Q41" s="288"/>
    </row>
    <row r="42" spans="1:17" s="51" customFormat="1" ht="14.45">
      <c r="A42" s="289">
        <v>41687.520833333336</v>
      </c>
      <c r="B42" s="290" t="s">
        <v>282</v>
      </c>
      <c r="C42" s="290">
        <v>111</v>
      </c>
      <c r="D42" s="290" t="str">
        <f>VLOOKUP(C42,site.locations!$A$2:$I$27,2)</f>
        <v>Dye Creek on Dye Creek Road</v>
      </c>
      <c r="E42" s="290" t="s">
        <v>283</v>
      </c>
      <c r="F42" s="290" t="s">
        <v>218</v>
      </c>
      <c r="G42" s="291">
        <v>90</v>
      </c>
      <c r="H42" s="291">
        <v>238.3</v>
      </c>
      <c r="I42" s="291">
        <v>7.86</v>
      </c>
      <c r="J42" s="291">
        <v>125.1</v>
      </c>
      <c r="K42" s="292">
        <v>0.5</v>
      </c>
      <c r="L42" s="293">
        <v>2.5999999999999999E-2</v>
      </c>
      <c r="M42" s="291">
        <v>0.3</v>
      </c>
      <c r="N42" s="291" t="s">
        <v>219</v>
      </c>
      <c r="O42" s="286"/>
      <c r="P42" s="287"/>
      <c r="Q42" s="288"/>
    </row>
    <row r="43" spans="1:17" s="51" customFormat="1" ht="14.45">
      <c r="A43" s="289">
        <v>41687.607638888891</v>
      </c>
      <c r="B43" s="290" t="s">
        <v>284</v>
      </c>
      <c r="C43" s="290">
        <v>300</v>
      </c>
      <c r="D43" s="290" t="str">
        <f>VLOOKUP(C43,site.locations!$A$2:$I$27,2)</f>
        <v>Brush Creek</v>
      </c>
      <c r="E43" s="290" t="s">
        <v>112</v>
      </c>
      <c r="F43" s="290" t="s">
        <v>218</v>
      </c>
      <c r="G43" s="291">
        <v>116</v>
      </c>
      <c r="H43" s="291">
        <v>358</v>
      </c>
      <c r="I43" s="291">
        <v>8.23</v>
      </c>
      <c r="J43" s="291">
        <v>206.2</v>
      </c>
      <c r="K43" s="292">
        <v>3.08</v>
      </c>
      <c r="L43" s="293">
        <v>2.1999999999999999E-2</v>
      </c>
      <c r="M43" s="291">
        <v>1.2</v>
      </c>
      <c r="N43" s="291" t="s">
        <v>219</v>
      </c>
      <c r="O43" s="286"/>
      <c r="P43" s="287"/>
      <c r="Q43" s="288"/>
    </row>
    <row r="44" spans="1:17" s="51" customFormat="1" ht="14.45">
      <c r="A44" s="289">
        <v>41688</v>
      </c>
      <c r="B44" s="290" t="s">
        <v>285</v>
      </c>
      <c r="C44" s="290">
        <v>302</v>
      </c>
      <c r="D44" s="290" t="str">
        <f>VLOOKUP(C44,site.locations!$A$2:$I$27,2)</f>
        <v>Glade Creek</v>
      </c>
      <c r="E44" s="290" t="s">
        <v>286</v>
      </c>
      <c r="F44" s="290" t="s">
        <v>218</v>
      </c>
      <c r="G44" s="291">
        <v>96</v>
      </c>
      <c r="H44" s="291">
        <v>284.8</v>
      </c>
      <c r="I44" s="291">
        <v>8.17</v>
      </c>
      <c r="J44" s="291">
        <v>153.30000000000001</v>
      </c>
      <c r="K44" s="292">
        <v>2.42</v>
      </c>
      <c r="L44" s="293">
        <v>1.4E-2</v>
      </c>
      <c r="M44" s="291">
        <v>0.8</v>
      </c>
      <c r="N44" s="291" t="s">
        <v>219</v>
      </c>
      <c r="O44" s="286"/>
      <c r="P44" s="287"/>
      <c r="Q44" s="288"/>
    </row>
    <row r="45" spans="1:17" s="51" customFormat="1" ht="14.45">
      <c r="A45" s="289">
        <v>41688</v>
      </c>
      <c r="B45" s="290" t="s">
        <v>287</v>
      </c>
      <c r="C45" s="290">
        <v>108</v>
      </c>
      <c r="D45" s="290" t="str">
        <f>VLOOKUP(C45,site.locations!$A$2:$I$27,2)</f>
        <v>Ogden Creek at CR3155</v>
      </c>
      <c r="E45" s="290" t="s">
        <v>221</v>
      </c>
      <c r="F45" s="290" t="s">
        <v>218</v>
      </c>
      <c r="G45" s="291">
        <v>6</v>
      </c>
      <c r="H45" s="291">
        <v>33.299999999999997</v>
      </c>
      <c r="I45" s="291">
        <v>6.58</v>
      </c>
      <c r="J45" s="291">
        <v>25.3</v>
      </c>
      <c r="K45" s="292">
        <v>0.19</v>
      </c>
      <c r="L45" s="293">
        <v>1.6E-2</v>
      </c>
      <c r="M45" s="291">
        <v>0.7</v>
      </c>
      <c r="N45" s="291" t="s">
        <v>219</v>
      </c>
      <c r="O45" s="286"/>
      <c r="P45" s="287"/>
      <c r="Q45" s="288"/>
    </row>
    <row r="46" spans="1:17" s="51" customFormat="1" ht="14.45">
      <c r="A46" s="289">
        <v>41688</v>
      </c>
      <c r="B46" s="290" t="s">
        <v>288</v>
      </c>
      <c r="C46" s="290">
        <v>306</v>
      </c>
      <c r="D46" s="290" t="str">
        <f>VLOOKUP(C46,site.locations!$A$2:$I$27,2)</f>
        <v>Prairie Creek</v>
      </c>
      <c r="E46" s="290" t="s">
        <v>289</v>
      </c>
      <c r="F46" s="290" t="s">
        <v>218</v>
      </c>
      <c r="G46" s="291">
        <v>150</v>
      </c>
      <c r="H46" s="291">
        <v>356</v>
      </c>
      <c r="I46" s="291">
        <v>7.8</v>
      </c>
      <c r="J46" s="291">
        <v>195.6</v>
      </c>
      <c r="K46" s="292">
        <v>1.42</v>
      </c>
      <c r="L46" s="293">
        <v>1.6E-2</v>
      </c>
      <c r="M46" s="291">
        <v>1.3</v>
      </c>
      <c r="N46" s="291" t="s">
        <v>219</v>
      </c>
      <c r="O46" s="286"/>
      <c r="P46" s="287"/>
      <c r="Q46" s="288"/>
    </row>
    <row r="47" spans="1:17" s="51" customFormat="1" ht="14.45">
      <c r="A47" s="289">
        <v>41688</v>
      </c>
      <c r="B47" s="290" t="s">
        <v>290</v>
      </c>
      <c r="C47" s="290">
        <v>305</v>
      </c>
      <c r="D47" s="290" t="str">
        <f>VLOOKUP(C47,site.locations!$A$2:$I$27,2)</f>
        <v>War Eagle Creek (Mill)</v>
      </c>
      <c r="E47" s="290" t="s">
        <v>291</v>
      </c>
      <c r="F47" s="290" t="s">
        <v>218</v>
      </c>
      <c r="G47" s="291">
        <v>80</v>
      </c>
      <c r="H47" s="291">
        <v>323.89999999999998</v>
      </c>
      <c r="I47" s="291">
        <v>7.49</v>
      </c>
      <c r="J47" s="291">
        <v>126.2</v>
      </c>
      <c r="K47" s="292">
        <v>2.04</v>
      </c>
      <c r="L47" s="293">
        <v>1.6E-2</v>
      </c>
      <c r="M47" s="291">
        <v>2.1</v>
      </c>
      <c r="N47" s="291" t="s">
        <v>219</v>
      </c>
      <c r="O47" s="286"/>
      <c r="P47" s="287"/>
      <c r="Q47" s="288"/>
    </row>
    <row r="48" spans="1:17" s="51" customFormat="1" ht="28.9">
      <c r="A48" s="289">
        <v>41688</v>
      </c>
      <c r="B48" s="290" t="s">
        <v>292</v>
      </c>
      <c r="C48" s="290">
        <v>107</v>
      </c>
      <c r="D48" s="290" t="str">
        <f>VLOOKUP(C48,site.locations!$A$2:$I$27,2)</f>
        <v>War Eagle Creek near Ogden confluence</v>
      </c>
      <c r="E48" s="290" t="s">
        <v>227</v>
      </c>
      <c r="F48" s="290" t="s">
        <v>218</v>
      </c>
      <c r="G48" s="291">
        <v>12</v>
      </c>
      <c r="H48" s="291">
        <v>46.4</v>
      </c>
      <c r="I48" s="291">
        <v>6.81</v>
      </c>
      <c r="J48" s="291">
        <v>36.700000000000003</v>
      </c>
      <c r="K48" s="292">
        <v>0.12</v>
      </c>
      <c r="L48" s="293">
        <v>1.4E-2</v>
      </c>
      <c r="M48" s="291">
        <v>0.4</v>
      </c>
      <c r="N48" s="291" t="s">
        <v>219</v>
      </c>
      <c r="O48" s="286"/>
      <c r="P48" s="287"/>
      <c r="Q48" s="288"/>
    </row>
    <row r="49" spans="1:17" s="51" customFormat="1" ht="14.45">
      <c r="A49" s="289">
        <v>41688.607638888891</v>
      </c>
      <c r="B49" s="290" t="s">
        <v>293</v>
      </c>
      <c r="C49" s="290">
        <v>201</v>
      </c>
      <c r="D49" s="290" t="str">
        <f>VLOOKUP(C49,site.locations!$A$2:$I$27,2)</f>
        <v>Middle Fork of W.R. at Harris Rd</v>
      </c>
      <c r="E49" s="290" t="s">
        <v>294</v>
      </c>
      <c r="F49" s="290" t="s">
        <v>218</v>
      </c>
      <c r="G49" s="291">
        <v>4</v>
      </c>
      <c r="H49" s="291">
        <v>118.8</v>
      </c>
      <c r="I49" s="291">
        <v>7.65</v>
      </c>
      <c r="J49" s="291">
        <v>61.6</v>
      </c>
      <c r="K49" s="292">
        <v>0.69</v>
      </c>
      <c r="L49" s="293">
        <v>0.01</v>
      </c>
      <c r="M49" s="291">
        <v>0.7</v>
      </c>
      <c r="N49" s="291" t="s">
        <v>219</v>
      </c>
      <c r="O49" s="286"/>
      <c r="P49" s="287"/>
      <c r="Q49" s="288"/>
    </row>
    <row r="50" spans="1:17" s="51" customFormat="1" ht="14.45">
      <c r="A50" s="289">
        <v>41690</v>
      </c>
      <c r="B50" s="290" t="s">
        <v>295</v>
      </c>
      <c r="C50" s="290">
        <v>303</v>
      </c>
      <c r="D50" s="290" t="str">
        <f>VLOOKUP(C50,site.locations!$A$2:$I$27,2)</f>
        <v>Clear Creek</v>
      </c>
      <c r="E50" s="290" t="s">
        <v>229</v>
      </c>
      <c r="F50" s="290" t="s">
        <v>218</v>
      </c>
      <c r="G50" s="291">
        <v>100</v>
      </c>
      <c r="H50" s="291">
        <v>259.3</v>
      </c>
      <c r="I50" s="291">
        <v>7.38</v>
      </c>
      <c r="J50" s="291">
        <v>151.1</v>
      </c>
      <c r="K50" s="292">
        <v>3.67</v>
      </c>
      <c r="L50" s="293">
        <v>1.7999999999999999E-2</v>
      </c>
      <c r="M50" s="291">
        <v>0</v>
      </c>
      <c r="N50" s="291" t="s">
        <v>219</v>
      </c>
      <c r="O50" s="286"/>
      <c r="P50" s="287"/>
      <c r="Q50" s="288"/>
    </row>
    <row r="51" spans="1:17" s="51" customFormat="1" ht="14.45">
      <c r="A51" s="289">
        <v>41690</v>
      </c>
      <c r="B51" s="290" t="s">
        <v>296</v>
      </c>
      <c r="C51" s="290">
        <v>304</v>
      </c>
      <c r="D51" s="290" t="str">
        <f>VLOOKUP(C51,site.locations!$A$2:$I$27,2)</f>
        <v>Clifty Creek</v>
      </c>
      <c r="E51" s="290" t="s">
        <v>231</v>
      </c>
      <c r="F51" s="290" t="s">
        <v>218</v>
      </c>
      <c r="G51" s="291">
        <v>134</v>
      </c>
      <c r="H51" s="291">
        <v>348</v>
      </c>
      <c r="I51" s="291">
        <v>7.2</v>
      </c>
      <c r="J51" s="291">
        <v>202</v>
      </c>
      <c r="K51" s="292">
        <v>4.26</v>
      </c>
      <c r="L51" s="293">
        <v>3.4000000000000002E-2</v>
      </c>
      <c r="M51" s="291">
        <v>0.8</v>
      </c>
      <c r="N51" s="291" t="s">
        <v>219</v>
      </c>
      <c r="O51" s="286"/>
      <c r="P51" s="287"/>
      <c r="Q51" s="288"/>
    </row>
    <row r="52" spans="1:17" s="51" customFormat="1" ht="14.45">
      <c r="A52" s="289">
        <v>41764</v>
      </c>
      <c r="B52" s="290" t="s">
        <v>297</v>
      </c>
      <c r="C52" s="290">
        <v>306</v>
      </c>
      <c r="D52" s="290" t="str">
        <f>VLOOKUP(C52,site.locations!$A$2:$I$27,2)</f>
        <v>Prairie Creek</v>
      </c>
      <c r="E52" s="290" t="s">
        <v>135</v>
      </c>
      <c r="F52" s="290" t="s">
        <v>218</v>
      </c>
      <c r="G52" s="291">
        <v>120</v>
      </c>
      <c r="H52" s="291">
        <v>309</v>
      </c>
      <c r="I52" s="291">
        <v>7.58</v>
      </c>
      <c r="J52" s="291">
        <v>158</v>
      </c>
      <c r="K52" s="292">
        <v>1.72</v>
      </c>
      <c r="L52" s="293">
        <v>2.1999999999999999E-2</v>
      </c>
      <c r="M52" s="291">
        <v>3.9</v>
      </c>
      <c r="N52" s="291" t="s">
        <v>219</v>
      </c>
      <c r="O52" s="286"/>
      <c r="P52" s="287"/>
      <c r="Q52" s="288"/>
    </row>
    <row r="53" spans="1:17" s="51" customFormat="1" ht="14.45">
      <c r="A53" s="289">
        <v>41764</v>
      </c>
      <c r="B53" s="290" t="s">
        <v>298</v>
      </c>
      <c r="C53" s="290">
        <v>102</v>
      </c>
      <c r="D53" s="290" t="str">
        <f>VLOOKUP(C53,site.locations!$A$2:$I$27,2)</f>
        <v>West Fork (Brentwood Park)</v>
      </c>
      <c r="E53" s="290" t="s">
        <v>299</v>
      </c>
      <c r="F53" s="290" t="s">
        <v>218</v>
      </c>
      <c r="G53" s="291">
        <v>22</v>
      </c>
      <c r="H53" s="291">
        <v>75.099999999999994</v>
      </c>
      <c r="I53" s="291">
        <v>7.58</v>
      </c>
      <c r="J53" s="291">
        <v>41.8</v>
      </c>
      <c r="K53" s="292">
        <v>0.22</v>
      </c>
      <c r="L53" s="293">
        <v>1.2E-2</v>
      </c>
      <c r="M53" s="291">
        <v>2.6</v>
      </c>
      <c r="N53" s="291" t="s">
        <v>219</v>
      </c>
      <c r="O53" s="286"/>
      <c r="P53" s="287"/>
      <c r="Q53" s="288"/>
    </row>
    <row r="54" spans="1:17" s="51" customFormat="1" ht="14.45">
      <c r="A54" s="289">
        <v>41764.595833333333</v>
      </c>
      <c r="B54" s="290" t="s">
        <v>300</v>
      </c>
      <c r="C54" s="290">
        <v>201</v>
      </c>
      <c r="D54" s="290" t="str">
        <f>VLOOKUP(C54,site.locations!$A$2:$I$27,2)</f>
        <v>Middle Fork of W.R. at Harris Rd</v>
      </c>
      <c r="E54" s="290" t="s">
        <v>301</v>
      </c>
      <c r="F54" s="290" t="s">
        <v>218</v>
      </c>
      <c r="G54" s="291">
        <v>38</v>
      </c>
      <c r="H54" s="291">
        <v>113.6</v>
      </c>
      <c r="I54" s="291">
        <v>7.07</v>
      </c>
      <c r="J54" s="291">
        <v>57.8</v>
      </c>
      <c r="K54" s="292">
        <v>0.49</v>
      </c>
      <c r="L54" s="293">
        <v>2.4E-2</v>
      </c>
      <c r="M54" s="291">
        <v>4.2</v>
      </c>
      <c r="N54" s="291" t="s">
        <v>219</v>
      </c>
      <c r="O54" s="286"/>
      <c r="P54" s="287"/>
      <c r="Q54" s="288"/>
    </row>
    <row r="55" spans="1:17" s="51" customFormat="1" ht="14.45">
      <c r="A55" s="289">
        <v>41764.595833333333</v>
      </c>
      <c r="B55" s="290" t="s">
        <v>302</v>
      </c>
      <c r="C55" s="290">
        <v>206</v>
      </c>
      <c r="D55" s="290" t="str">
        <f>VLOOKUP(C55,site.locations!$A$2:$I$27,2)</f>
        <v>Spout Spring Branch</v>
      </c>
      <c r="E55" s="290" t="s">
        <v>223</v>
      </c>
      <c r="F55" s="290" t="s">
        <v>218</v>
      </c>
      <c r="G55" s="291">
        <v>114</v>
      </c>
      <c r="H55" s="291">
        <v>446</v>
      </c>
      <c r="I55" s="291">
        <v>7.59</v>
      </c>
      <c r="J55" s="291">
        <v>256</v>
      </c>
      <c r="K55" s="292">
        <v>1.3</v>
      </c>
      <c r="L55" s="293">
        <v>2.1999999999999999E-2</v>
      </c>
      <c r="M55" s="291">
        <v>3</v>
      </c>
      <c r="N55" s="291" t="s">
        <v>219</v>
      </c>
      <c r="O55" s="286"/>
      <c r="P55" s="287"/>
      <c r="Q55" s="288"/>
    </row>
    <row r="56" spans="1:17" s="51" customFormat="1" ht="14.45">
      <c r="A56" s="289">
        <v>41766</v>
      </c>
      <c r="B56" s="290" t="s">
        <v>303</v>
      </c>
      <c r="C56" s="290">
        <v>303</v>
      </c>
      <c r="D56" s="290" t="str">
        <f>VLOOKUP(C56,site.locations!$A$2:$I$27,2)</f>
        <v>Clear Creek</v>
      </c>
      <c r="E56" s="290" t="s">
        <v>258</v>
      </c>
      <c r="F56" s="290" t="s">
        <v>218</v>
      </c>
      <c r="G56" s="291">
        <v>92</v>
      </c>
      <c r="H56" s="291">
        <v>260.89999999999998</v>
      </c>
      <c r="I56" s="291">
        <v>7.13</v>
      </c>
      <c r="J56" s="291">
        <v>134.30000000000001</v>
      </c>
      <c r="K56" s="292">
        <v>3.38</v>
      </c>
      <c r="L56" s="293">
        <v>0.02</v>
      </c>
      <c r="M56" s="291">
        <v>0</v>
      </c>
      <c r="N56" s="291" t="s">
        <v>219</v>
      </c>
      <c r="O56" s="286"/>
      <c r="P56" s="287"/>
      <c r="Q56" s="288"/>
    </row>
    <row r="57" spans="1:17" s="51" customFormat="1" ht="14.45">
      <c r="A57" s="289">
        <v>41766</v>
      </c>
      <c r="B57" s="290" t="s">
        <v>304</v>
      </c>
      <c r="C57" s="290">
        <v>304</v>
      </c>
      <c r="D57" s="290" t="str">
        <f>VLOOKUP(C57,site.locations!$A$2:$I$27,2)</f>
        <v>Clifty Creek</v>
      </c>
      <c r="E57" s="290" t="s">
        <v>256</v>
      </c>
      <c r="F57" s="290" t="s">
        <v>218</v>
      </c>
      <c r="G57" s="291">
        <v>130</v>
      </c>
      <c r="H57" s="291">
        <v>352</v>
      </c>
      <c r="I57" s="291">
        <v>6.9</v>
      </c>
      <c r="J57" s="291">
        <v>192.8</v>
      </c>
      <c r="K57" s="292">
        <v>3.89</v>
      </c>
      <c r="L57" s="293">
        <v>1.6E-2</v>
      </c>
      <c r="M57" s="291">
        <v>0</v>
      </c>
      <c r="N57" s="291" t="s">
        <v>219</v>
      </c>
      <c r="O57" s="286"/>
      <c r="P57" s="287"/>
      <c r="Q57" s="288"/>
    </row>
    <row r="58" spans="1:17" s="51" customFormat="1" ht="14.45">
      <c r="A58" s="289">
        <v>41766</v>
      </c>
      <c r="B58" s="290" t="s">
        <v>305</v>
      </c>
      <c r="C58" s="290">
        <v>111</v>
      </c>
      <c r="D58" s="290" t="str">
        <f>VLOOKUP(C58,site.locations!$A$2:$I$27,2)</f>
        <v>Dye Creek on Dye Creek Road</v>
      </c>
      <c r="E58" s="290" t="s">
        <v>283</v>
      </c>
      <c r="F58" s="290" t="s">
        <v>218</v>
      </c>
      <c r="G58" s="291">
        <v>110</v>
      </c>
      <c r="H58" s="291">
        <v>272.60000000000002</v>
      </c>
      <c r="I58" s="291">
        <v>7.36</v>
      </c>
      <c r="J58" s="291">
        <v>151.1</v>
      </c>
      <c r="K58" s="292">
        <v>0.22</v>
      </c>
      <c r="L58" s="293">
        <v>1.7999999999999999E-2</v>
      </c>
      <c r="M58" s="291">
        <v>1.6</v>
      </c>
      <c r="N58" s="291" t="s">
        <v>219</v>
      </c>
      <c r="O58" s="286"/>
      <c r="P58" s="287"/>
      <c r="Q58" s="288"/>
    </row>
    <row r="59" spans="1:17" s="51" customFormat="1" ht="14.45">
      <c r="A59" s="289">
        <v>41766</v>
      </c>
      <c r="B59" s="290" t="s">
        <v>306</v>
      </c>
      <c r="C59" s="290">
        <v>302</v>
      </c>
      <c r="D59" s="290" t="str">
        <f>VLOOKUP(C59,site.locations!$A$2:$I$27,2)</f>
        <v>Glade Creek</v>
      </c>
      <c r="E59" s="290" t="s">
        <v>217</v>
      </c>
      <c r="F59" s="290" t="s">
        <v>218</v>
      </c>
      <c r="G59" s="291">
        <v>110</v>
      </c>
      <c r="H59" s="291">
        <v>306</v>
      </c>
      <c r="I59" s="291">
        <v>7.82</v>
      </c>
      <c r="J59" s="291">
        <v>182.8</v>
      </c>
      <c r="K59" s="292">
        <v>6.81</v>
      </c>
      <c r="L59" s="293">
        <v>2.5999999999999999E-2</v>
      </c>
      <c r="M59" s="291">
        <v>1.1000000000000001</v>
      </c>
      <c r="N59" s="291" t="s">
        <v>219</v>
      </c>
      <c r="O59" s="286"/>
      <c r="P59" s="287"/>
      <c r="Q59" s="288"/>
    </row>
    <row r="60" spans="1:17" s="51" customFormat="1" ht="14.45">
      <c r="A60" s="289">
        <v>41766</v>
      </c>
      <c r="B60" s="290" t="s">
        <v>307</v>
      </c>
      <c r="C60" s="290">
        <v>305</v>
      </c>
      <c r="D60" s="290" t="str">
        <f>VLOOKUP(C60,site.locations!$A$2:$I$27,2)</f>
        <v>War Eagle Creek (Mill)</v>
      </c>
      <c r="E60" s="290" t="s">
        <v>225</v>
      </c>
      <c r="F60" s="290" t="s">
        <v>218</v>
      </c>
      <c r="G60" s="291">
        <v>82</v>
      </c>
      <c r="H60" s="291">
        <v>219</v>
      </c>
      <c r="I60" s="291">
        <v>7.6</v>
      </c>
      <c r="J60" s="291">
        <v>110.8</v>
      </c>
      <c r="K60" s="292">
        <v>3.1</v>
      </c>
      <c r="L60" s="293">
        <v>3.2000000000000001E-2</v>
      </c>
      <c r="M60" s="291">
        <v>3.7</v>
      </c>
      <c r="N60" s="291" t="s">
        <v>219</v>
      </c>
      <c r="O60" s="286"/>
      <c r="P60" s="287"/>
      <c r="Q60" s="288"/>
    </row>
    <row r="61" spans="1:17" s="51" customFormat="1" ht="14.45">
      <c r="A61" s="289">
        <v>41766.625</v>
      </c>
      <c r="B61" s="290" t="s">
        <v>308</v>
      </c>
      <c r="C61" s="290">
        <v>300</v>
      </c>
      <c r="D61" s="290" t="str">
        <f>VLOOKUP(C61,site.locations!$A$2:$I$27,2)</f>
        <v>Brush Creek</v>
      </c>
      <c r="E61" s="290" t="s">
        <v>112</v>
      </c>
      <c r="F61" s="290" t="s">
        <v>218</v>
      </c>
      <c r="G61" s="291">
        <v>132</v>
      </c>
      <c r="H61" s="291">
        <v>382</v>
      </c>
      <c r="I61" s="291">
        <v>7.56</v>
      </c>
      <c r="J61" s="291">
        <v>200.8</v>
      </c>
      <c r="K61" s="292">
        <v>2.86</v>
      </c>
      <c r="L61" s="293">
        <v>2.4E-2</v>
      </c>
      <c r="M61" s="291">
        <v>1.7</v>
      </c>
      <c r="N61" s="291" t="s">
        <v>219</v>
      </c>
      <c r="O61" s="286"/>
      <c r="P61" s="287"/>
      <c r="Q61" s="288"/>
    </row>
    <row r="62" spans="1:17" s="51" customFormat="1" ht="14.45">
      <c r="A62" s="289">
        <v>41854</v>
      </c>
      <c r="B62" s="290" t="s">
        <v>309</v>
      </c>
      <c r="C62" s="290">
        <v>303</v>
      </c>
      <c r="D62" s="290" t="str">
        <f>VLOOKUP(C62,site.locations!$A$2:$I$27,2)</f>
        <v>Clear Creek</v>
      </c>
      <c r="E62" s="290" t="s">
        <v>229</v>
      </c>
      <c r="F62" s="290" t="s">
        <v>218</v>
      </c>
      <c r="G62" s="291">
        <v>114</v>
      </c>
      <c r="H62" s="291">
        <v>272</v>
      </c>
      <c r="I62" s="291">
        <v>7.42</v>
      </c>
      <c r="J62" s="291">
        <v>173.9</v>
      </c>
      <c r="K62" s="292">
        <v>2.94</v>
      </c>
      <c r="L62" s="293">
        <v>2.4E-2</v>
      </c>
      <c r="M62" s="291">
        <v>0.1</v>
      </c>
      <c r="N62" s="291" t="s">
        <v>219</v>
      </c>
      <c r="O62" s="286"/>
      <c r="P62" s="287"/>
      <c r="Q62" s="288"/>
    </row>
    <row r="63" spans="1:17" s="51" customFormat="1" ht="14.45">
      <c r="A63" s="289">
        <v>41854</v>
      </c>
      <c r="B63" s="290" t="s">
        <v>310</v>
      </c>
      <c r="C63" s="290">
        <v>304</v>
      </c>
      <c r="D63" s="290" t="str">
        <f>VLOOKUP(C63,site.locations!$A$2:$I$27,2)</f>
        <v>Clifty Creek</v>
      </c>
      <c r="E63" s="290" t="s">
        <v>231</v>
      </c>
      <c r="F63" s="290" t="s">
        <v>218</v>
      </c>
      <c r="G63" s="291">
        <v>154</v>
      </c>
      <c r="H63" s="291">
        <v>371</v>
      </c>
      <c r="I63" s="291">
        <v>7.33</v>
      </c>
      <c r="J63" s="291">
        <v>244.4</v>
      </c>
      <c r="K63" s="292">
        <v>3.4</v>
      </c>
      <c r="L63" s="293">
        <v>0.02</v>
      </c>
      <c r="M63" s="291">
        <v>0.5</v>
      </c>
      <c r="N63" s="291" t="s">
        <v>219</v>
      </c>
      <c r="O63" s="286"/>
      <c r="P63" s="287"/>
      <c r="Q63" s="288"/>
    </row>
    <row r="64" spans="1:17" s="51" customFormat="1" ht="14.45">
      <c r="A64" s="289">
        <v>41854</v>
      </c>
      <c r="B64" s="290" t="s">
        <v>311</v>
      </c>
      <c r="C64" s="290">
        <v>302</v>
      </c>
      <c r="D64" s="290" t="str">
        <f>VLOOKUP(C64,site.locations!$A$2:$I$27,2)</f>
        <v>Glade Creek</v>
      </c>
      <c r="E64" s="290" t="s">
        <v>217</v>
      </c>
      <c r="F64" s="290" t="s">
        <v>218</v>
      </c>
      <c r="G64" s="291">
        <v>170</v>
      </c>
      <c r="H64" s="291">
        <v>381</v>
      </c>
      <c r="I64" s="291">
        <v>7.76</v>
      </c>
      <c r="J64" s="291">
        <v>241.9</v>
      </c>
      <c r="K64" s="292">
        <v>2</v>
      </c>
      <c r="L64" s="293">
        <v>3.7999999999999999E-2</v>
      </c>
      <c r="M64" s="291">
        <v>1.9</v>
      </c>
      <c r="N64" s="291" t="s">
        <v>219</v>
      </c>
      <c r="O64" s="286"/>
      <c r="P64" s="287"/>
      <c r="Q64" s="288"/>
    </row>
    <row r="65" spans="1:17" s="51" customFormat="1" ht="14.45">
      <c r="A65" s="289">
        <v>41854</v>
      </c>
      <c r="B65" s="290" t="s">
        <v>312</v>
      </c>
      <c r="C65" s="290">
        <v>305</v>
      </c>
      <c r="D65" s="290" t="str">
        <f>VLOOKUP(C65,site.locations!$A$2:$I$27,2)</f>
        <v>War Eagle Creek (Mill)</v>
      </c>
      <c r="E65" s="290" t="s">
        <v>225</v>
      </c>
      <c r="F65" s="290" t="s">
        <v>218</v>
      </c>
      <c r="G65" s="291">
        <v>108</v>
      </c>
      <c r="H65" s="291">
        <v>260.3</v>
      </c>
      <c r="I65" s="291">
        <v>7.63</v>
      </c>
      <c r="J65" s="291">
        <v>151.6</v>
      </c>
      <c r="K65" s="292">
        <v>0.94</v>
      </c>
      <c r="L65" s="293">
        <v>2.5999999999999999E-2</v>
      </c>
      <c r="M65" s="291">
        <v>0</v>
      </c>
      <c r="N65" s="291" t="s">
        <v>219</v>
      </c>
      <c r="O65" s="286"/>
      <c r="P65" s="287"/>
      <c r="Q65" s="288"/>
    </row>
    <row r="66" spans="1:17" s="51" customFormat="1" ht="14.45">
      <c r="A66" s="289">
        <v>41854.602777777778</v>
      </c>
      <c r="B66" s="290" t="s">
        <v>313</v>
      </c>
      <c r="C66" s="290">
        <v>201</v>
      </c>
      <c r="D66" s="290" t="str">
        <f>VLOOKUP(C66,site.locations!$A$2:$I$27,2)</f>
        <v>Middle Fork of W.R. at Harris Rd</v>
      </c>
      <c r="E66" s="290" t="s">
        <v>301</v>
      </c>
      <c r="F66" s="290" t="s">
        <v>218</v>
      </c>
      <c r="G66" s="291">
        <v>60</v>
      </c>
      <c r="H66" s="291">
        <v>143.6</v>
      </c>
      <c r="I66" s="291">
        <v>7.24</v>
      </c>
      <c r="J66" s="291">
        <v>93.4</v>
      </c>
      <c r="K66" s="292">
        <v>0.06</v>
      </c>
      <c r="L66" s="293">
        <v>1.7999999999999999E-2</v>
      </c>
      <c r="M66" s="291">
        <v>1.4</v>
      </c>
      <c r="N66" s="291" t="s">
        <v>219</v>
      </c>
      <c r="O66" s="286"/>
      <c r="P66" s="287"/>
      <c r="Q66" s="288"/>
    </row>
    <row r="67" spans="1:17" s="51" customFormat="1" ht="14.45">
      <c r="A67" s="289">
        <v>41854.694444444445</v>
      </c>
      <c r="B67" s="290" t="s">
        <v>314</v>
      </c>
      <c r="C67" s="290">
        <v>210</v>
      </c>
      <c r="D67" s="290" t="str">
        <f>VLOOKUP(C67,site.locations!$A$2:$I$27,2)</f>
        <v>Town Branch (White River Ball fields)</v>
      </c>
      <c r="E67" s="290" t="s">
        <v>315</v>
      </c>
      <c r="F67" s="290" t="s">
        <v>218</v>
      </c>
      <c r="G67" s="291">
        <v>132</v>
      </c>
      <c r="H67" s="291">
        <v>359</v>
      </c>
      <c r="I67" s="291">
        <v>7.88</v>
      </c>
      <c r="J67" s="291">
        <v>236.1</v>
      </c>
      <c r="K67" s="292">
        <v>0.81</v>
      </c>
      <c r="L67" s="293">
        <v>3.2000000000000001E-2</v>
      </c>
      <c r="M67" s="291">
        <v>3.1</v>
      </c>
      <c r="N67" s="291" t="s">
        <v>219</v>
      </c>
      <c r="O67" s="286"/>
      <c r="P67" s="287"/>
      <c r="Q67" s="288"/>
    </row>
    <row r="68" spans="1:17" s="51" customFormat="1" ht="14.45">
      <c r="A68" s="289">
        <v>41855</v>
      </c>
      <c r="B68" s="290" t="s">
        <v>316</v>
      </c>
      <c r="C68" s="290">
        <v>306</v>
      </c>
      <c r="D68" s="290" t="str">
        <f>VLOOKUP(C68,site.locations!$A$2:$I$27,2)</f>
        <v>Prairie Creek</v>
      </c>
      <c r="E68" s="290" t="s">
        <v>235</v>
      </c>
      <c r="F68" s="290" t="s">
        <v>218</v>
      </c>
      <c r="G68" s="291">
        <v>108</v>
      </c>
      <c r="H68" s="291">
        <v>256.10000000000002</v>
      </c>
      <c r="I68" s="291">
        <v>7.66</v>
      </c>
      <c r="J68" s="291">
        <v>151.1</v>
      </c>
      <c r="K68" s="292">
        <v>1.03</v>
      </c>
      <c r="L68" s="293">
        <v>2.8000000000000001E-2</v>
      </c>
      <c r="M68" s="291">
        <v>3.1</v>
      </c>
      <c r="N68" s="291" t="s">
        <v>219</v>
      </c>
      <c r="O68" s="286"/>
      <c r="P68" s="287"/>
      <c r="Q68" s="288"/>
    </row>
    <row r="69" spans="1:17" s="51" customFormat="1" ht="14.45">
      <c r="A69" s="289">
        <v>41855</v>
      </c>
      <c r="B69" s="290" t="s">
        <v>317</v>
      </c>
      <c r="C69" s="290">
        <v>102</v>
      </c>
      <c r="D69" s="290" t="str">
        <f>VLOOKUP(C69,site.locations!$A$2:$I$27,2)</f>
        <v>West Fork (Brentwood Park)</v>
      </c>
      <c r="E69" s="290" t="s">
        <v>318</v>
      </c>
      <c r="F69" s="290" t="s">
        <v>218</v>
      </c>
      <c r="G69" s="291">
        <v>50</v>
      </c>
      <c r="H69" s="291">
        <v>131</v>
      </c>
      <c r="I69" s="291">
        <v>7.4</v>
      </c>
      <c r="J69" s="291">
        <v>79.099999999999994</v>
      </c>
      <c r="K69" s="292">
        <v>0.11</v>
      </c>
      <c r="L69" s="293">
        <v>1.6E-2</v>
      </c>
      <c r="M69" s="291">
        <v>2.1</v>
      </c>
      <c r="N69" s="291" t="s">
        <v>219</v>
      </c>
      <c r="O69" s="286"/>
      <c r="P69" s="287"/>
      <c r="Q69" s="288"/>
    </row>
    <row r="70" spans="1:17" s="51" customFormat="1" ht="14.45">
      <c r="A70" s="289">
        <v>41855.375</v>
      </c>
      <c r="B70" s="290" t="s">
        <v>319</v>
      </c>
      <c r="C70" s="290">
        <v>300</v>
      </c>
      <c r="D70" s="290" t="str">
        <f>VLOOKUP(C70,site.locations!$A$2:$I$27,2)</f>
        <v>Brush Creek</v>
      </c>
      <c r="E70" s="290" t="s">
        <v>241</v>
      </c>
      <c r="F70" s="290" t="s">
        <v>218</v>
      </c>
      <c r="G70" s="291">
        <v>174</v>
      </c>
      <c r="H70" s="291">
        <v>393</v>
      </c>
      <c r="I70" s="291">
        <v>7.46</v>
      </c>
      <c r="J70" s="291">
        <v>0</v>
      </c>
      <c r="K70" s="292">
        <v>0.42</v>
      </c>
      <c r="L70" s="293">
        <v>3.2000000000000001E-2</v>
      </c>
      <c r="M70" s="291">
        <v>2.2999999999999998</v>
      </c>
      <c r="N70" s="291" t="s">
        <v>219</v>
      </c>
      <c r="O70" s="286"/>
      <c r="P70" s="287"/>
      <c r="Q70" s="288"/>
    </row>
    <row r="71" spans="1:17" s="51" customFormat="1" ht="14.45">
      <c r="A71" s="289">
        <v>41922</v>
      </c>
      <c r="B71" s="290" t="s">
        <v>320</v>
      </c>
      <c r="C71" s="290">
        <v>300</v>
      </c>
      <c r="D71" s="290" t="str">
        <f>VLOOKUP(C71,site.locations!$A$2:$I$27,2)</f>
        <v>Brush Creek</v>
      </c>
      <c r="E71" s="290" t="s">
        <v>241</v>
      </c>
      <c r="F71" s="290" t="s">
        <v>218</v>
      </c>
      <c r="G71" s="291">
        <v>138</v>
      </c>
      <c r="H71" s="291">
        <v>446</v>
      </c>
      <c r="I71" s="291">
        <v>7.59</v>
      </c>
      <c r="J71" s="291">
        <v>228.9</v>
      </c>
      <c r="K71" s="292">
        <v>2.4700000000000002</v>
      </c>
      <c r="L71" s="293">
        <v>2.5999999999999999E-2</v>
      </c>
      <c r="M71" s="291">
        <v>0.3</v>
      </c>
      <c r="N71" s="291" t="s">
        <v>219</v>
      </c>
      <c r="O71" s="286"/>
      <c r="P71" s="287"/>
      <c r="Q71" s="288"/>
    </row>
    <row r="72" spans="1:17" s="51" customFormat="1" ht="14.45">
      <c r="A72" s="289">
        <v>41952</v>
      </c>
      <c r="B72" s="290" t="s">
        <v>321</v>
      </c>
      <c r="C72" s="290">
        <v>302</v>
      </c>
      <c r="D72" s="290" t="str">
        <f>VLOOKUP(C72,site.locations!$A$2:$I$27,2)</f>
        <v>Glade Creek</v>
      </c>
      <c r="E72" s="290" t="s">
        <v>217</v>
      </c>
      <c r="F72" s="290" t="s">
        <v>218</v>
      </c>
      <c r="G72" s="291">
        <v>124</v>
      </c>
      <c r="H72" s="291">
        <v>389</v>
      </c>
      <c r="I72" s="291">
        <v>7.95</v>
      </c>
      <c r="J72" s="291">
        <v>210.7</v>
      </c>
      <c r="K72" s="292">
        <v>2.71</v>
      </c>
      <c r="L72" s="293">
        <v>1.4E-2</v>
      </c>
      <c r="M72" s="291">
        <v>1</v>
      </c>
      <c r="N72" s="291" t="s">
        <v>219</v>
      </c>
      <c r="O72" s="286"/>
      <c r="P72" s="287"/>
      <c r="Q72" s="288"/>
    </row>
    <row r="73" spans="1:17" s="51" customFormat="1" ht="14.45">
      <c r="A73" s="289">
        <v>41952</v>
      </c>
      <c r="B73" s="290" t="s">
        <v>322</v>
      </c>
      <c r="C73" s="290">
        <v>201</v>
      </c>
      <c r="D73" s="290" t="str">
        <f>VLOOKUP(C73,site.locations!$A$2:$I$27,2)</f>
        <v>Middle Fork of W.R. at Harris Rd</v>
      </c>
      <c r="E73" s="290" t="s">
        <v>301</v>
      </c>
      <c r="F73" s="290" t="s">
        <v>218</v>
      </c>
      <c r="G73" s="291">
        <v>42</v>
      </c>
      <c r="H73" s="291">
        <v>734.8</v>
      </c>
      <c r="I73" s="291">
        <v>7.51</v>
      </c>
      <c r="J73" s="291">
        <v>70.5</v>
      </c>
      <c r="K73" s="292">
        <v>0.43</v>
      </c>
      <c r="L73" s="293">
        <v>8.0000000000000002E-3</v>
      </c>
      <c r="M73" s="291">
        <v>0.4</v>
      </c>
      <c r="N73" s="291" t="s">
        <v>219</v>
      </c>
      <c r="O73" s="286"/>
      <c r="P73" s="287"/>
      <c r="Q73" s="288"/>
    </row>
    <row r="74" spans="1:17" s="51" customFormat="1" ht="14.45">
      <c r="A74" s="289">
        <v>41952</v>
      </c>
      <c r="B74" s="290" t="s">
        <v>323</v>
      </c>
      <c r="C74" s="290">
        <v>306</v>
      </c>
      <c r="D74" s="290" t="str">
        <f>VLOOKUP(C74,site.locations!$A$2:$I$27,2)</f>
        <v>Prairie Creek</v>
      </c>
      <c r="E74" s="290" t="s">
        <v>235</v>
      </c>
      <c r="F74" s="290" t="s">
        <v>218</v>
      </c>
      <c r="G74" s="291">
        <v>138</v>
      </c>
      <c r="H74" s="291">
        <v>368</v>
      </c>
      <c r="I74" s="291">
        <v>7.77</v>
      </c>
      <c r="J74" s="291">
        <v>174.7</v>
      </c>
      <c r="K74" s="292">
        <v>1.77</v>
      </c>
      <c r="L74" s="293">
        <v>1.6E-2</v>
      </c>
      <c r="M74" s="291">
        <v>1.4</v>
      </c>
      <c r="N74" s="291" t="s">
        <v>219</v>
      </c>
      <c r="O74" s="286"/>
      <c r="P74" s="287"/>
      <c r="Q74" s="288"/>
    </row>
    <row r="75" spans="1:17" s="51" customFormat="1" ht="14.45">
      <c r="A75" s="289">
        <v>41952</v>
      </c>
      <c r="B75" s="290" t="s">
        <v>324</v>
      </c>
      <c r="C75" s="290">
        <v>206</v>
      </c>
      <c r="D75" s="290" t="str">
        <f>VLOOKUP(C75,site.locations!$A$2:$I$27,2)</f>
        <v>Spout Spring Branch</v>
      </c>
      <c r="E75" s="290" t="s">
        <v>223</v>
      </c>
      <c r="F75" s="290" t="s">
        <v>218</v>
      </c>
      <c r="G75" s="291">
        <v>142</v>
      </c>
      <c r="H75" s="291">
        <v>606</v>
      </c>
      <c r="I75" s="291">
        <v>7.78</v>
      </c>
      <c r="J75" s="291">
        <v>311.8</v>
      </c>
      <c r="K75" s="292">
        <v>4.82</v>
      </c>
      <c r="L75" s="293">
        <v>3.4000000000000002E-2</v>
      </c>
      <c r="M75" s="291">
        <v>1.1000000000000001</v>
      </c>
      <c r="N75" s="291" t="s">
        <v>219</v>
      </c>
      <c r="O75" s="286"/>
      <c r="P75" s="287"/>
      <c r="Q75" s="288"/>
    </row>
    <row r="76" spans="1:17" s="51" customFormat="1" ht="14.45">
      <c r="A76" s="289">
        <v>41952</v>
      </c>
      <c r="B76" s="290" t="s">
        <v>325</v>
      </c>
      <c r="C76" s="290">
        <v>210</v>
      </c>
      <c r="D76" s="290" t="str">
        <f>VLOOKUP(C76,site.locations!$A$2:$I$27,2)</f>
        <v>Town Branch (White River Ball fields)</v>
      </c>
      <c r="E76" s="290" t="s">
        <v>315</v>
      </c>
      <c r="F76" s="290" t="s">
        <v>218</v>
      </c>
      <c r="G76" s="291">
        <v>126</v>
      </c>
      <c r="H76" s="291">
        <v>533</v>
      </c>
      <c r="I76" s="291">
        <v>7.68</v>
      </c>
      <c r="J76" s="291">
        <v>272.2</v>
      </c>
      <c r="K76" s="292">
        <v>1.1000000000000001</v>
      </c>
      <c r="L76" s="293">
        <v>0.02</v>
      </c>
      <c r="M76" s="291">
        <v>1.3</v>
      </c>
      <c r="N76" s="291" t="s">
        <v>219</v>
      </c>
      <c r="O76" s="286"/>
      <c r="P76" s="287"/>
      <c r="Q76" s="288"/>
    </row>
    <row r="77" spans="1:17" s="51" customFormat="1" ht="14.45">
      <c r="A77" s="289">
        <v>41952</v>
      </c>
      <c r="B77" s="290" t="s">
        <v>326</v>
      </c>
      <c r="C77" s="290">
        <v>305</v>
      </c>
      <c r="D77" s="290" t="str">
        <f>VLOOKUP(C77,site.locations!$A$2:$I$27,2)</f>
        <v>War Eagle Creek (Mill)</v>
      </c>
      <c r="E77" s="290" t="s">
        <v>225</v>
      </c>
      <c r="F77" s="290" t="s">
        <v>218</v>
      </c>
      <c r="G77" s="291">
        <v>88</v>
      </c>
      <c r="H77" s="291">
        <v>271</v>
      </c>
      <c r="I77" s="291">
        <v>7.73</v>
      </c>
      <c r="J77" s="291">
        <v>135.6</v>
      </c>
      <c r="K77" s="292">
        <v>1.1200000000000001</v>
      </c>
      <c r="L77" s="293">
        <v>1.7999999999999999E-2</v>
      </c>
      <c r="M77" s="291">
        <v>2.1</v>
      </c>
      <c r="N77" s="291" t="s">
        <v>219</v>
      </c>
      <c r="O77" s="286"/>
      <c r="P77" s="287"/>
      <c r="Q77" s="288"/>
    </row>
    <row r="78" spans="1:17" s="51" customFormat="1" ht="28.9">
      <c r="A78" s="289">
        <v>41953</v>
      </c>
      <c r="B78" s="290" t="s">
        <v>327</v>
      </c>
      <c r="C78" s="290">
        <v>308</v>
      </c>
      <c r="D78" s="290" t="str">
        <f>VLOOKUP(C78,site.locations!$A$2:$I$27,2)</f>
        <v>Holman Creek Downstream of Huntsville</v>
      </c>
      <c r="E78" s="290" t="s">
        <v>328</v>
      </c>
      <c r="F78" s="290" t="s">
        <v>218</v>
      </c>
      <c r="G78" s="291">
        <v>106</v>
      </c>
      <c r="H78" s="291">
        <v>548</v>
      </c>
      <c r="I78" s="291">
        <v>7.75</v>
      </c>
      <c r="J78" s="291">
        <v>277.60000000000002</v>
      </c>
      <c r="K78" s="292">
        <v>4.9400000000000004</v>
      </c>
      <c r="L78" s="293">
        <v>7.8E-2</v>
      </c>
      <c r="M78" s="291">
        <v>1.3</v>
      </c>
      <c r="N78" s="291" t="s">
        <v>219</v>
      </c>
      <c r="O78" s="286"/>
      <c r="P78" s="287"/>
      <c r="Q78" s="288"/>
    </row>
    <row r="79" spans="1:17" s="51" customFormat="1" ht="28.9">
      <c r="A79" s="289">
        <v>41953</v>
      </c>
      <c r="B79" s="290" t="s">
        <v>329</v>
      </c>
      <c r="C79" s="290">
        <v>307</v>
      </c>
      <c r="D79" s="290" t="str">
        <f>VLOOKUP(C79,site.locations!$A$2:$I$27,2)</f>
        <v>Holman Creek Upstream of Huntsville</v>
      </c>
      <c r="E79" s="290" t="s">
        <v>330</v>
      </c>
      <c r="F79" s="290" t="s">
        <v>218</v>
      </c>
      <c r="G79" s="291">
        <v>74</v>
      </c>
      <c r="H79" s="291">
        <v>254.7</v>
      </c>
      <c r="I79" s="291">
        <v>7.6</v>
      </c>
      <c r="J79" s="291">
        <v>129.30000000000001</v>
      </c>
      <c r="K79" s="292">
        <v>0.34</v>
      </c>
      <c r="L79" s="293">
        <v>1.4E-2</v>
      </c>
      <c r="M79" s="291">
        <v>1</v>
      </c>
      <c r="N79" s="291" t="s">
        <v>219</v>
      </c>
      <c r="O79" s="286"/>
      <c r="P79" s="287"/>
      <c r="Q79" s="288"/>
    </row>
    <row r="80" spans="1:17" s="51" customFormat="1" ht="14.45">
      <c r="A80" s="289">
        <v>41953</v>
      </c>
      <c r="B80" s="290" t="s">
        <v>331</v>
      </c>
      <c r="C80" s="290">
        <v>108</v>
      </c>
      <c r="D80" s="290" t="str">
        <f>VLOOKUP(C80,site.locations!$A$2:$I$27,2)</f>
        <v>Ogden Creek at CR3155</v>
      </c>
      <c r="E80" s="290" t="s">
        <v>221</v>
      </c>
      <c r="F80" s="290" t="s">
        <v>218</v>
      </c>
      <c r="G80" s="291">
        <v>12</v>
      </c>
      <c r="H80" s="291">
        <v>43.6</v>
      </c>
      <c r="I80" s="291">
        <v>6.89</v>
      </c>
      <c r="J80" s="291">
        <v>69.8</v>
      </c>
      <c r="K80" s="292">
        <v>0.06</v>
      </c>
      <c r="L80" s="293">
        <v>2.4E-2</v>
      </c>
      <c r="M80" s="291">
        <v>0.7</v>
      </c>
      <c r="N80" s="291" t="s">
        <v>219</v>
      </c>
      <c r="O80" s="286"/>
      <c r="P80" s="287"/>
      <c r="Q80" s="288"/>
    </row>
    <row r="81" spans="1:17" s="51" customFormat="1" ht="28.9">
      <c r="A81" s="289">
        <v>41953</v>
      </c>
      <c r="B81" s="290" t="s">
        <v>332</v>
      </c>
      <c r="C81" s="290">
        <v>107</v>
      </c>
      <c r="D81" s="290" t="str">
        <f>VLOOKUP(C81,site.locations!$A$2:$I$27,2)</f>
        <v>War Eagle Creek near Ogden confluence</v>
      </c>
      <c r="E81" s="290" t="s">
        <v>227</v>
      </c>
      <c r="F81" s="290" t="s">
        <v>218</v>
      </c>
      <c r="G81" s="291">
        <v>22</v>
      </c>
      <c r="H81" s="291">
        <v>67.599999999999994</v>
      </c>
      <c r="I81" s="291">
        <v>6.9</v>
      </c>
      <c r="J81" s="291">
        <v>29.1</v>
      </c>
      <c r="K81" s="292">
        <v>0.08</v>
      </c>
      <c r="L81" s="293">
        <v>1.7999999999999999E-2</v>
      </c>
      <c r="M81" s="291">
        <v>0.3</v>
      </c>
      <c r="N81" s="291" t="s">
        <v>219</v>
      </c>
      <c r="O81" s="286"/>
      <c r="P81" s="287"/>
      <c r="Q81" s="288"/>
    </row>
    <row r="82" spans="1:17" s="51" customFormat="1" ht="14.45">
      <c r="A82" s="289">
        <v>41955</v>
      </c>
      <c r="B82" s="290" t="s">
        <v>333</v>
      </c>
      <c r="C82" s="290">
        <v>102</v>
      </c>
      <c r="D82" s="290" t="str">
        <f>VLOOKUP(C82,site.locations!$A$2:$I$27,2)</f>
        <v>West Fork (Brentwood Park)</v>
      </c>
      <c r="E82" s="290" t="s">
        <v>318</v>
      </c>
      <c r="F82" s="290" t="s">
        <v>218</v>
      </c>
      <c r="G82" s="291">
        <v>32</v>
      </c>
      <c r="H82" s="291">
        <v>105.5</v>
      </c>
      <c r="I82" s="291">
        <v>7.33</v>
      </c>
      <c r="J82" s="291">
        <v>54.4</v>
      </c>
      <c r="K82" s="292">
        <v>0.28999999999999998</v>
      </c>
      <c r="L82" s="293">
        <v>1.4E-2</v>
      </c>
      <c r="M82" s="291">
        <v>0</v>
      </c>
      <c r="N82" s="291" t="s">
        <v>219</v>
      </c>
      <c r="O82" s="286"/>
      <c r="P82" s="287"/>
      <c r="Q82" s="288"/>
    </row>
    <row r="83" spans="1:17" s="51" customFormat="1" ht="14.45">
      <c r="A83" s="289">
        <v>41955</v>
      </c>
      <c r="B83" s="290" t="s">
        <v>334</v>
      </c>
      <c r="C83" s="290">
        <v>101</v>
      </c>
      <c r="D83" s="290" t="str">
        <f>VLOOKUP(C83,site.locations!$A$2:$I$27,2)</f>
        <v>West Fork at Baptist Ford Bridge</v>
      </c>
      <c r="E83" s="290" t="s">
        <v>335</v>
      </c>
      <c r="F83" s="290" t="s">
        <v>218</v>
      </c>
      <c r="G83" s="291">
        <v>72</v>
      </c>
      <c r="H83" s="291">
        <v>276.2</v>
      </c>
      <c r="I83" s="291">
        <v>7.68</v>
      </c>
      <c r="J83" s="291">
        <v>135.30000000000001</v>
      </c>
      <c r="K83" s="292">
        <v>0.25</v>
      </c>
      <c r="L83" s="293">
        <v>1.7999999999999999E-2</v>
      </c>
      <c r="M83" s="291">
        <v>0.1</v>
      </c>
      <c r="N83" s="291" t="s">
        <v>219</v>
      </c>
      <c r="O83" s="286"/>
      <c r="P83" s="287"/>
      <c r="Q83" s="288"/>
    </row>
    <row r="84" spans="1:17" s="51" customFormat="1" ht="14.45">
      <c r="A84" s="289">
        <v>41956</v>
      </c>
      <c r="B84" s="290" t="s">
        <v>336</v>
      </c>
      <c r="C84" s="290">
        <v>303</v>
      </c>
      <c r="D84" s="290" t="str">
        <f>VLOOKUP(C84,site.locations!$A$2:$I$27,2)</f>
        <v>Clear Creek</v>
      </c>
      <c r="E84" s="290" t="s">
        <v>229</v>
      </c>
      <c r="F84" s="290" t="s">
        <v>218</v>
      </c>
      <c r="G84" s="291">
        <v>106</v>
      </c>
      <c r="H84" s="291">
        <v>308</v>
      </c>
      <c r="I84" s="291">
        <v>7.41</v>
      </c>
      <c r="J84" s="291">
        <v>127.8</v>
      </c>
      <c r="K84" s="292">
        <v>3.43</v>
      </c>
      <c r="L84" s="293">
        <v>2.5999999999999999E-2</v>
      </c>
      <c r="M84" s="291">
        <v>0</v>
      </c>
      <c r="N84" s="291" t="s">
        <v>219</v>
      </c>
      <c r="O84" s="286"/>
      <c r="P84" s="287"/>
      <c r="Q84" s="288"/>
    </row>
    <row r="85" spans="1:17" s="51" customFormat="1" ht="14.45">
      <c r="A85" s="289">
        <v>41956</v>
      </c>
      <c r="B85" s="290" t="s">
        <v>337</v>
      </c>
      <c r="C85" s="290">
        <v>301</v>
      </c>
      <c r="D85" s="290" t="str">
        <f>VLOOKUP(C85,site.locations!$A$2:$I$27,2)</f>
        <v>War Eagle Creek (Huntsville)</v>
      </c>
      <c r="E85" s="290" t="s">
        <v>239</v>
      </c>
      <c r="F85" s="290" t="s">
        <v>218</v>
      </c>
      <c r="G85" s="291">
        <v>64</v>
      </c>
      <c r="H85" s="291">
        <v>227.3</v>
      </c>
      <c r="I85" s="291">
        <v>7.49</v>
      </c>
      <c r="J85" s="291">
        <v>112.7</v>
      </c>
      <c r="K85" s="292">
        <v>0.91</v>
      </c>
      <c r="L85" s="293">
        <v>3.5999999999999997E-2</v>
      </c>
      <c r="M85" s="291">
        <v>0.1</v>
      </c>
      <c r="N85" s="291" t="s">
        <v>219</v>
      </c>
      <c r="O85" s="286"/>
      <c r="P85" s="287"/>
      <c r="Q85" s="288"/>
    </row>
    <row r="86" spans="1:17" s="51" customFormat="1" ht="14.45">
      <c r="A86" s="289">
        <v>42037</v>
      </c>
      <c r="B86" s="290" t="s">
        <v>338</v>
      </c>
      <c r="C86" s="290">
        <v>300</v>
      </c>
      <c r="D86" s="290" t="str">
        <f>VLOOKUP(C86,site.locations!$A$2:$I$27,2)</f>
        <v>Brush Creek</v>
      </c>
      <c r="E86" s="290" t="s">
        <v>241</v>
      </c>
      <c r="F86" s="290" t="s">
        <v>218</v>
      </c>
      <c r="G86" s="291">
        <v>136</v>
      </c>
      <c r="H86" s="291">
        <v>374</v>
      </c>
      <c r="I86" s="291">
        <v>8.18</v>
      </c>
      <c r="J86" s="291">
        <v>212</v>
      </c>
      <c r="K86" s="292">
        <v>3.24</v>
      </c>
      <c r="L86" s="293">
        <v>1.6E-2</v>
      </c>
      <c r="M86" s="291">
        <v>0.5</v>
      </c>
      <c r="N86" s="291" t="s">
        <v>219</v>
      </c>
      <c r="O86" s="286"/>
      <c r="P86" s="287"/>
      <c r="Q86" s="288"/>
    </row>
    <row r="87" spans="1:17" s="51" customFormat="1" ht="14.45">
      <c r="A87" s="289">
        <v>42037</v>
      </c>
      <c r="B87" s="290" t="s">
        <v>339</v>
      </c>
      <c r="C87" s="290">
        <v>302</v>
      </c>
      <c r="D87" s="290" t="str">
        <f>VLOOKUP(C87,site.locations!$A$2:$I$27,2)</f>
        <v>Glade Creek</v>
      </c>
      <c r="E87" s="290" t="s">
        <v>217</v>
      </c>
      <c r="F87" s="290" t="s">
        <v>218</v>
      </c>
      <c r="G87" s="291">
        <v>105</v>
      </c>
      <c r="H87" s="291">
        <v>299.89999999999998</v>
      </c>
      <c r="I87" s="291">
        <v>8.39</v>
      </c>
      <c r="J87" s="291">
        <v>169.8</v>
      </c>
      <c r="K87" s="292">
        <v>2.5</v>
      </c>
      <c r="L87" s="293">
        <v>1.6E-2</v>
      </c>
      <c r="M87" s="291">
        <v>0.2</v>
      </c>
      <c r="N87" s="291" t="s">
        <v>219</v>
      </c>
      <c r="O87" s="286"/>
      <c r="P87" s="287"/>
      <c r="Q87" s="288"/>
    </row>
    <row r="88" spans="1:17" s="51" customFormat="1" ht="28.9">
      <c r="A88" s="289">
        <v>42037</v>
      </c>
      <c r="B88" s="290" t="s">
        <v>340</v>
      </c>
      <c r="C88" s="290">
        <v>308</v>
      </c>
      <c r="D88" s="290" t="str">
        <f>VLOOKUP(C88,site.locations!$A$2:$I$27,2)</f>
        <v>Holman Creek Downstream of Huntsville</v>
      </c>
      <c r="E88" s="290" t="s">
        <v>328</v>
      </c>
      <c r="F88" s="290" t="s">
        <v>218</v>
      </c>
      <c r="G88" s="291">
        <v>85</v>
      </c>
      <c r="H88" s="291">
        <v>372</v>
      </c>
      <c r="I88" s="291">
        <v>7.88</v>
      </c>
      <c r="J88" s="291">
        <v>207.1</v>
      </c>
      <c r="K88" s="292">
        <v>2.5499999999999998</v>
      </c>
      <c r="L88" s="293">
        <v>4.5999999999999999E-2</v>
      </c>
      <c r="M88" s="291">
        <v>0.7</v>
      </c>
      <c r="N88" s="291" t="s">
        <v>219</v>
      </c>
      <c r="O88" s="286"/>
      <c r="P88" s="287"/>
      <c r="Q88" s="288"/>
    </row>
    <row r="89" spans="1:17" s="51" customFormat="1" ht="28.9">
      <c r="A89" s="289">
        <v>42037</v>
      </c>
      <c r="B89" s="290" t="s">
        <v>341</v>
      </c>
      <c r="C89" s="290">
        <v>307</v>
      </c>
      <c r="D89" s="290" t="str">
        <f>VLOOKUP(C89,site.locations!$A$2:$I$27,2)</f>
        <v>Holman Creek Upstream of Huntsville</v>
      </c>
      <c r="E89" s="290" t="s">
        <v>330</v>
      </c>
      <c r="F89" s="290" t="s">
        <v>218</v>
      </c>
      <c r="G89" s="291">
        <v>64</v>
      </c>
      <c r="H89" s="291">
        <v>184.5</v>
      </c>
      <c r="I89" s="291">
        <v>7.92</v>
      </c>
      <c r="J89" s="291">
        <v>107.6</v>
      </c>
      <c r="K89" s="292">
        <v>0.47</v>
      </c>
      <c r="L89" s="293">
        <v>0.01</v>
      </c>
      <c r="M89" s="291">
        <v>0.3</v>
      </c>
      <c r="N89" s="291" t="s">
        <v>219</v>
      </c>
      <c r="O89" s="286"/>
      <c r="P89" s="287"/>
      <c r="Q89" s="288"/>
    </row>
    <row r="90" spans="1:17" s="51" customFormat="1" ht="14.45">
      <c r="A90" s="289">
        <v>42037</v>
      </c>
      <c r="B90" s="290" t="s">
        <v>342</v>
      </c>
      <c r="C90" s="290">
        <v>201</v>
      </c>
      <c r="D90" s="290" t="str">
        <f>VLOOKUP(C90,site.locations!$A$2:$I$27,2)</f>
        <v>Middle Fork of W.R. at Harris Rd</v>
      </c>
      <c r="E90" s="290" t="s">
        <v>301</v>
      </c>
      <c r="F90" s="290" t="s">
        <v>218</v>
      </c>
      <c r="G90" s="291">
        <v>36</v>
      </c>
      <c r="H90" s="291">
        <v>106.6</v>
      </c>
      <c r="I90" s="291">
        <v>7.61</v>
      </c>
      <c r="J90" s="291">
        <v>40.5</v>
      </c>
      <c r="K90" s="292">
        <v>0.57999999999999996</v>
      </c>
      <c r="L90" s="293">
        <v>0.01</v>
      </c>
      <c r="M90" s="291">
        <v>0.8</v>
      </c>
      <c r="N90" s="291" t="s">
        <v>219</v>
      </c>
      <c r="O90" s="286"/>
      <c r="P90" s="287"/>
      <c r="Q90" s="288"/>
    </row>
    <row r="91" spans="1:17" s="51" customFormat="1" ht="14.45">
      <c r="A91" s="289">
        <v>42037</v>
      </c>
      <c r="B91" s="290" t="s">
        <v>343</v>
      </c>
      <c r="C91" s="290">
        <v>306</v>
      </c>
      <c r="D91" s="290" t="str">
        <f>VLOOKUP(C91,site.locations!$A$2:$I$27,2)</f>
        <v>Prairie Creek</v>
      </c>
      <c r="E91" s="290" t="s">
        <v>235</v>
      </c>
      <c r="F91" s="290" t="s">
        <v>218</v>
      </c>
      <c r="G91" s="291">
        <v>156</v>
      </c>
      <c r="H91" s="291">
        <v>357</v>
      </c>
      <c r="I91" s="291">
        <v>8.07</v>
      </c>
      <c r="J91" s="291">
        <v>191.8</v>
      </c>
      <c r="K91" s="292">
        <v>2.02</v>
      </c>
      <c r="L91" s="293">
        <v>1.4E-2</v>
      </c>
      <c r="M91" s="291">
        <v>1.9</v>
      </c>
      <c r="N91" s="291" t="s">
        <v>219</v>
      </c>
      <c r="O91" s="286"/>
      <c r="P91" s="287"/>
      <c r="Q91" s="288"/>
    </row>
    <row r="92" spans="1:17" s="51" customFormat="1" ht="14.45">
      <c r="A92" s="289">
        <v>42037</v>
      </c>
      <c r="B92" s="290" t="s">
        <v>344</v>
      </c>
      <c r="C92" s="290">
        <v>206</v>
      </c>
      <c r="D92" s="290" t="str">
        <f>VLOOKUP(C92,site.locations!$A$2:$I$27,2)</f>
        <v>Spout Spring Branch</v>
      </c>
      <c r="E92" s="290" t="s">
        <v>223</v>
      </c>
      <c r="F92" s="290" t="s">
        <v>218</v>
      </c>
      <c r="G92" s="291">
        <v>128</v>
      </c>
      <c r="H92" s="291">
        <v>444</v>
      </c>
      <c r="I92" s="291">
        <v>8.11</v>
      </c>
      <c r="J92" s="291">
        <v>260.89999999999998</v>
      </c>
      <c r="K92" s="292">
        <v>3.3</v>
      </c>
      <c r="L92" s="293">
        <v>1.6E-2</v>
      </c>
      <c r="M92" s="291">
        <v>6.5</v>
      </c>
      <c r="N92" s="291" t="s">
        <v>219</v>
      </c>
      <c r="O92" s="286"/>
      <c r="P92" s="287"/>
      <c r="Q92" s="288"/>
    </row>
    <row r="93" spans="1:17" s="51" customFormat="1" ht="14.45">
      <c r="A93" s="289">
        <v>42037</v>
      </c>
      <c r="B93" s="290" t="s">
        <v>345</v>
      </c>
      <c r="C93" s="290">
        <v>210</v>
      </c>
      <c r="D93" s="290" t="str">
        <f>VLOOKUP(C93,site.locations!$A$2:$I$27,2)</f>
        <v>Town Branch (White River Ball fields)</v>
      </c>
      <c r="E93" s="290" t="s">
        <v>315</v>
      </c>
      <c r="F93" s="290" t="s">
        <v>218</v>
      </c>
      <c r="G93" s="291">
        <v>102</v>
      </c>
      <c r="H93" s="291">
        <v>401</v>
      </c>
      <c r="I93" s="291">
        <v>7.99</v>
      </c>
      <c r="J93" s="291">
        <v>233.1</v>
      </c>
      <c r="K93" s="292">
        <v>0.71</v>
      </c>
      <c r="L93" s="293">
        <v>1.7999999999999999E-2</v>
      </c>
      <c r="M93" s="291">
        <v>2.1</v>
      </c>
      <c r="N93" s="291" t="s">
        <v>219</v>
      </c>
      <c r="O93" s="286"/>
      <c r="P93" s="287"/>
      <c r="Q93" s="288"/>
    </row>
    <row r="94" spans="1:17" s="51" customFormat="1" ht="14.45">
      <c r="A94" s="289">
        <v>42037</v>
      </c>
      <c r="B94" s="290" t="s">
        <v>346</v>
      </c>
      <c r="C94" s="290">
        <v>305</v>
      </c>
      <c r="D94" s="290" t="str">
        <f>VLOOKUP(C94,site.locations!$A$2:$I$27,2)</f>
        <v>War Eagle Creek (Mill)</v>
      </c>
      <c r="E94" s="290" t="s">
        <v>225</v>
      </c>
      <c r="F94" s="290" t="s">
        <v>218</v>
      </c>
      <c r="G94" s="291">
        <v>84</v>
      </c>
      <c r="H94" s="291">
        <v>227.4</v>
      </c>
      <c r="I94" s="291">
        <v>7.83</v>
      </c>
      <c r="J94" s="291">
        <v>124.9</v>
      </c>
      <c r="K94" s="292">
        <v>1.62</v>
      </c>
      <c r="L94" s="293">
        <v>1.2E-2</v>
      </c>
      <c r="M94" s="291">
        <v>0.9</v>
      </c>
      <c r="N94" s="291" t="s">
        <v>219</v>
      </c>
      <c r="O94" s="286"/>
      <c r="P94" s="287"/>
      <c r="Q94" s="288"/>
    </row>
    <row r="95" spans="1:17" s="51" customFormat="1" ht="14.45">
      <c r="A95" s="289">
        <v>42038</v>
      </c>
      <c r="B95" s="290" t="s">
        <v>347</v>
      </c>
      <c r="C95" s="290">
        <v>102</v>
      </c>
      <c r="D95" s="290" t="str">
        <f>VLOOKUP(C95,site.locations!$A$2:$I$27,2)</f>
        <v>West Fork (Brentwood Park)</v>
      </c>
      <c r="E95" s="290" t="s">
        <v>318</v>
      </c>
      <c r="F95" s="290" t="s">
        <v>218</v>
      </c>
      <c r="G95" s="291">
        <v>52</v>
      </c>
      <c r="H95" s="291">
        <v>169.3</v>
      </c>
      <c r="I95" s="291">
        <v>8.1199999999999992</v>
      </c>
      <c r="J95" s="291">
        <v>87.6</v>
      </c>
      <c r="K95" s="292">
        <v>0.3</v>
      </c>
      <c r="L95" s="293">
        <v>4.0000000000000001E-3</v>
      </c>
      <c r="M95" s="291">
        <v>2.2999999999999998</v>
      </c>
      <c r="N95" s="291" t="s">
        <v>219</v>
      </c>
      <c r="O95" s="286"/>
      <c r="P95" s="287"/>
      <c r="Q95" s="288"/>
    </row>
    <row r="96" spans="1:17" s="51" customFormat="1" ht="14.45">
      <c r="A96" s="289">
        <v>42038</v>
      </c>
      <c r="B96" s="290" t="s">
        <v>348</v>
      </c>
      <c r="C96" s="290">
        <v>101</v>
      </c>
      <c r="D96" s="290" t="str">
        <f>VLOOKUP(C96,site.locations!$A$2:$I$27,2)</f>
        <v>West Fork at Baptist Ford Bridge</v>
      </c>
      <c r="E96" s="290" t="s">
        <v>349</v>
      </c>
      <c r="F96" s="290" t="s">
        <v>218</v>
      </c>
      <c r="G96" s="291">
        <v>20</v>
      </c>
      <c r="H96" s="291">
        <v>72.599999999999994</v>
      </c>
      <c r="I96" s="291">
        <v>7.17</v>
      </c>
      <c r="J96" s="291">
        <v>44.9</v>
      </c>
      <c r="K96" s="292">
        <v>0.37</v>
      </c>
      <c r="L96" s="293">
        <v>8.0000000000000002E-3</v>
      </c>
      <c r="M96" s="291">
        <v>4.0999999999999996</v>
      </c>
      <c r="N96" s="291" t="s">
        <v>219</v>
      </c>
      <c r="O96" s="286"/>
      <c r="P96" s="287"/>
      <c r="Q96" s="288"/>
    </row>
    <row r="97" spans="1:17" s="51" customFormat="1" ht="14.45">
      <c r="A97" s="289">
        <v>42040</v>
      </c>
      <c r="B97" s="290" t="s">
        <v>350</v>
      </c>
      <c r="C97" s="290">
        <v>303</v>
      </c>
      <c r="D97" s="290" t="str">
        <f>VLOOKUP(C97,site.locations!$A$2:$I$27,2)</f>
        <v>Clear Creek</v>
      </c>
      <c r="E97" s="290" t="s">
        <v>229</v>
      </c>
      <c r="F97" s="290" t="s">
        <v>218</v>
      </c>
      <c r="G97" s="291">
        <v>122</v>
      </c>
      <c r="H97" s="291">
        <v>259.8</v>
      </c>
      <c r="I97" s="291">
        <v>7.81</v>
      </c>
      <c r="J97" s="291">
        <v>153.1</v>
      </c>
      <c r="K97" s="292">
        <v>3.33</v>
      </c>
      <c r="L97" s="293">
        <v>1.4E-2</v>
      </c>
      <c r="M97" s="291">
        <v>0.1</v>
      </c>
      <c r="N97" s="291" t="s">
        <v>219</v>
      </c>
      <c r="O97" s="286"/>
      <c r="P97" s="287"/>
      <c r="Q97" s="288"/>
    </row>
    <row r="98" spans="1:17" s="51" customFormat="1" ht="14.45">
      <c r="A98" s="289">
        <v>42040</v>
      </c>
      <c r="B98" s="290" t="s">
        <v>351</v>
      </c>
      <c r="C98" s="290">
        <v>304</v>
      </c>
      <c r="D98" s="290" t="str">
        <f>VLOOKUP(C98,site.locations!$A$2:$I$27,2)</f>
        <v>Clifty Creek</v>
      </c>
      <c r="E98" s="290" t="s">
        <v>231</v>
      </c>
      <c r="F98" s="290" t="s">
        <v>218</v>
      </c>
      <c r="G98" s="291">
        <v>166</v>
      </c>
      <c r="H98" s="291">
        <v>384</v>
      </c>
      <c r="I98" s="291">
        <v>7.7</v>
      </c>
      <c r="J98" s="291">
        <v>218.7</v>
      </c>
      <c r="K98" s="292">
        <v>3.71</v>
      </c>
      <c r="L98" s="293">
        <v>0.01</v>
      </c>
      <c r="M98" s="291">
        <v>0.1</v>
      </c>
      <c r="N98" s="291" t="s">
        <v>219</v>
      </c>
      <c r="O98" s="286"/>
      <c r="P98" s="287"/>
      <c r="Q98" s="288"/>
    </row>
    <row r="99" spans="1:17" s="51" customFormat="1" ht="14.45">
      <c r="A99" s="289">
        <v>42040</v>
      </c>
      <c r="B99" s="290" t="s">
        <v>352</v>
      </c>
      <c r="C99" s="290">
        <v>301</v>
      </c>
      <c r="D99" s="290" t="str">
        <f>VLOOKUP(C99,site.locations!$A$2:$I$27,2)</f>
        <v>War Eagle Creek (Huntsville)</v>
      </c>
      <c r="E99" s="290" t="s">
        <v>239</v>
      </c>
      <c r="F99" s="290" t="s">
        <v>218</v>
      </c>
      <c r="G99" s="291">
        <v>74</v>
      </c>
      <c r="H99" s="291">
        <v>191.8</v>
      </c>
      <c r="I99" s="291">
        <v>7.82</v>
      </c>
      <c r="J99" s="291">
        <v>109.1</v>
      </c>
      <c r="K99" s="292">
        <v>1.03</v>
      </c>
      <c r="L99" s="293">
        <v>1.2E-2</v>
      </c>
      <c r="M99" s="291">
        <v>0.7</v>
      </c>
      <c r="N99" s="291" t="s">
        <v>219</v>
      </c>
      <c r="O99" s="286"/>
      <c r="P99" s="287"/>
      <c r="Q99" s="288"/>
    </row>
    <row r="100" spans="1:17" s="51" customFormat="1" ht="28.9">
      <c r="A100" s="289">
        <v>42040.4375</v>
      </c>
      <c r="B100" s="290" t="s">
        <v>353</v>
      </c>
      <c r="C100" s="290">
        <v>107</v>
      </c>
      <c r="D100" s="290" t="str">
        <f>VLOOKUP(C100,site.locations!$A$2:$I$27,2)</f>
        <v>War Eagle Creek near Ogden confluence</v>
      </c>
      <c r="E100" s="290" t="s">
        <v>227</v>
      </c>
      <c r="F100" s="290" t="s">
        <v>218</v>
      </c>
      <c r="G100" s="291">
        <v>86</v>
      </c>
      <c r="H100" s="291">
        <v>48.2</v>
      </c>
      <c r="I100" s="291">
        <v>7.17</v>
      </c>
      <c r="J100" s="291">
        <v>32.5</v>
      </c>
      <c r="K100" s="292">
        <v>0.09</v>
      </c>
      <c r="L100" s="293">
        <v>0.01</v>
      </c>
      <c r="M100" s="291">
        <v>1.7</v>
      </c>
      <c r="N100" s="291" t="s">
        <v>219</v>
      </c>
      <c r="O100" s="286"/>
      <c r="P100" s="287"/>
      <c r="Q100" s="288"/>
    </row>
    <row r="101" spans="1:17" s="51" customFormat="1" ht="14.45">
      <c r="A101" s="289">
        <v>42040.440972222219</v>
      </c>
      <c r="B101" s="290" t="s">
        <v>354</v>
      </c>
      <c r="C101" s="290">
        <v>108</v>
      </c>
      <c r="D101" s="290" t="str">
        <f>VLOOKUP(C101,site.locations!$A$2:$I$27,2)</f>
        <v>Ogden Creek at CR3155</v>
      </c>
      <c r="E101" s="290" t="s">
        <v>221</v>
      </c>
      <c r="F101" s="290" t="s">
        <v>218</v>
      </c>
      <c r="G101" s="291">
        <v>16</v>
      </c>
      <c r="H101" s="291">
        <v>33.4</v>
      </c>
      <c r="I101" s="291">
        <v>6.96</v>
      </c>
      <c r="J101" s="291">
        <v>31.6</v>
      </c>
      <c r="K101" s="292">
        <v>0.12</v>
      </c>
      <c r="L101" s="293">
        <v>0.01</v>
      </c>
      <c r="M101" s="291">
        <v>0.5</v>
      </c>
      <c r="N101" s="291" t="s">
        <v>219</v>
      </c>
      <c r="O101" s="286"/>
      <c r="P101" s="287"/>
      <c r="Q101" s="288"/>
    </row>
    <row r="102" spans="1:17" s="51" customFormat="1" ht="14.45">
      <c r="A102" s="289">
        <v>42127.604166666664</v>
      </c>
      <c r="B102" s="290" t="s">
        <v>355</v>
      </c>
      <c r="C102" s="290">
        <v>108</v>
      </c>
      <c r="D102" s="290" t="str">
        <f>VLOOKUP(C102,site.locations!$A$2:$I$27,2)</f>
        <v>Ogden Creek at CR3155</v>
      </c>
      <c r="E102" s="290" t="s">
        <v>221</v>
      </c>
      <c r="F102" s="290" t="s">
        <v>218</v>
      </c>
      <c r="G102" s="291">
        <v>12</v>
      </c>
      <c r="H102" s="291">
        <v>40</v>
      </c>
      <c r="I102" s="291">
        <v>7.3</v>
      </c>
      <c r="J102" s="291">
        <v>33.799999999999997</v>
      </c>
      <c r="K102" s="292">
        <v>0.12</v>
      </c>
      <c r="L102" s="293">
        <v>2.4E-2</v>
      </c>
      <c r="M102" s="291">
        <v>1.6</v>
      </c>
      <c r="N102" s="291" t="s">
        <v>219</v>
      </c>
      <c r="O102" s="286"/>
      <c r="P102" s="287"/>
      <c r="Q102" s="288"/>
    </row>
    <row r="103" spans="1:17" s="51" customFormat="1" ht="28.9">
      <c r="A103" s="289">
        <v>42127.604166666664</v>
      </c>
      <c r="B103" s="290" t="s">
        <v>356</v>
      </c>
      <c r="C103" s="290">
        <v>107</v>
      </c>
      <c r="D103" s="290" t="str">
        <f>VLOOKUP(C103,site.locations!$A$2:$I$27,2)</f>
        <v>War Eagle Creek near Ogden confluence</v>
      </c>
      <c r="E103" s="290" t="s">
        <v>227</v>
      </c>
      <c r="F103" s="290" t="s">
        <v>218</v>
      </c>
      <c r="G103" s="291">
        <v>20</v>
      </c>
      <c r="H103" s="291">
        <v>53.4</v>
      </c>
      <c r="I103" s="291">
        <v>7.6</v>
      </c>
      <c r="J103" s="291">
        <v>45.8</v>
      </c>
      <c r="K103" s="292">
        <v>0.09</v>
      </c>
      <c r="L103" s="293">
        <v>0.02</v>
      </c>
      <c r="M103" s="291">
        <v>3</v>
      </c>
      <c r="N103" s="291" t="s">
        <v>219</v>
      </c>
      <c r="O103" s="286"/>
      <c r="P103" s="287"/>
      <c r="Q103" s="288"/>
    </row>
    <row r="104" spans="1:17" s="51" customFormat="1" ht="14.45">
      <c r="A104" s="289">
        <v>42127.666666666664</v>
      </c>
      <c r="B104" s="290" t="s">
        <v>357</v>
      </c>
      <c r="C104" s="290">
        <v>301</v>
      </c>
      <c r="D104" s="290" t="str">
        <f>VLOOKUP(C104,site.locations!$A$2:$I$27,2)</f>
        <v>War Eagle Creek (Huntsville)</v>
      </c>
      <c r="E104" s="290" t="s">
        <v>239</v>
      </c>
      <c r="F104" s="290" t="s">
        <v>218</v>
      </c>
      <c r="G104" s="291">
        <v>60</v>
      </c>
      <c r="H104" s="291">
        <v>177.5</v>
      </c>
      <c r="I104" s="291">
        <v>8.3000000000000007</v>
      </c>
      <c r="J104" s="291">
        <v>94</v>
      </c>
      <c r="K104" s="292">
        <v>0.77</v>
      </c>
      <c r="L104" s="293">
        <v>2.8000000000000001E-2</v>
      </c>
      <c r="M104" s="291">
        <v>9.1</v>
      </c>
      <c r="N104" s="291" t="s">
        <v>219</v>
      </c>
      <c r="O104" s="286"/>
      <c r="P104" s="287"/>
      <c r="Q104" s="288"/>
    </row>
    <row r="105" spans="1:17" s="51" customFormat="1" ht="14.45">
      <c r="A105" s="289">
        <v>42127.697916666664</v>
      </c>
      <c r="B105" s="290" t="s">
        <v>358</v>
      </c>
      <c r="C105" s="290">
        <v>201</v>
      </c>
      <c r="D105" s="290" t="str">
        <f>VLOOKUP(C105,site.locations!$A$2:$I$27,2)</f>
        <v>Middle Fork of W.R. at Harris Rd</v>
      </c>
      <c r="E105" s="290" t="s">
        <v>301</v>
      </c>
      <c r="F105" s="290" t="s">
        <v>218</v>
      </c>
      <c r="G105" s="291">
        <v>46</v>
      </c>
      <c r="H105" s="291">
        <v>125.5</v>
      </c>
      <c r="I105" s="291">
        <v>8.1</v>
      </c>
      <c r="J105" s="291">
        <v>71.8</v>
      </c>
      <c r="K105" s="292">
        <v>0.38</v>
      </c>
      <c r="L105" s="293">
        <v>1.2E-2</v>
      </c>
      <c r="M105" s="291">
        <v>1.7</v>
      </c>
      <c r="N105" s="291" t="s">
        <v>219</v>
      </c>
      <c r="O105" s="286"/>
      <c r="P105" s="287"/>
      <c r="Q105" s="288"/>
    </row>
    <row r="106" spans="1:17" s="51" customFormat="1" ht="14.45">
      <c r="A106" s="289">
        <v>42127.770833333336</v>
      </c>
      <c r="B106" s="290" t="s">
        <v>359</v>
      </c>
      <c r="C106" s="290">
        <v>206</v>
      </c>
      <c r="D106" s="290" t="str">
        <f>VLOOKUP(C106,site.locations!$A$2:$I$27,2)</f>
        <v>Spout Spring Branch</v>
      </c>
      <c r="E106" s="290" t="s">
        <v>223</v>
      </c>
      <c r="F106" s="290" t="s">
        <v>218</v>
      </c>
      <c r="G106" s="291">
        <v>152</v>
      </c>
      <c r="H106" s="291">
        <v>570</v>
      </c>
      <c r="I106" s="291">
        <v>8.1</v>
      </c>
      <c r="J106" s="291">
        <v>330.9</v>
      </c>
      <c r="K106" s="292">
        <v>4.17</v>
      </c>
      <c r="L106" s="293">
        <v>0.04</v>
      </c>
      <c r="M106" s="291">
        <v>2.8</v>
      </c>
      <c r="N106" s="291" t="s">
        <v>219</v>
      </c>
      <c r="O106" s="286"/>
      <c r="P106" s="287"/>
      <c r="Q106" s="288"/>
    </row>
    <row r="107" spans="1:17" s="51" customFormat="1" ht="14.45">
      <c r="A107" s="289">
        <v>42128</v>
      </c>
      <c r="B107" s="290" t="s">
        <v>360</v>
      </c>
      <c r="C107" s="290">
        <v>302</v>
      </c>
      <c r="D107" s="290" t="str">
        <f>VLOOKUP(C107,site.locations!$A$2:$I$27,2)</f>
        <v>Glade Creek</v>
      </c>
      <c r="E107" s="290" t="s">
        <v>217</v>
      </c>
      <c r="F107" s="290" t="s">
        <v>218</v>
      </c>
      <c r="G107" s="291">
        <v>124</v>
      </c>
      <c r="H107" s="291">
        <v>330</v>
      </c>
      <c r="I107" s="291">
        <v>8.6</v>
      </c>
      <c r="J107" s="291">
        <v>195.1</v>
      </c>
      <c r="K107" s="292">
        <v>1.54</v>
      </c>
      <c r="L107" s="293">
        <v>2.8000000000000001E-2</v>
      </c>
      <c r="M107" s="291">
        <v>1.9</v>
      </c>
      <c r="N107" s="291" t="s">
        <v>219</v>
      </c>
      <c r="O107" s="286"/>
      <c r="P107" s="287"/>
      <c r="Q107" s="288"/>
    </row>
    <row r="108" spans="1:17" s="51" customFormat="1" ht="28.9">
      <c r="A108" s="289">
        <v>42128</v>
      </c>
      <c r="B108" s="290" t="s">
        <v>361</v>
      </c>
      <c r="C108" s="290">
        <v>308</v>
      </c>
      <c r="D108" s="290" t="str">
        <f>VLOOKUP(C108,site.locations!$A$2:$I$27,2)</f>
        <v>Holman Creek Downstream of Huntsville</v>
      </c>
      <c r="E108" s="290" t="s">
        <v>328</v>
      </c>
      <c r="F108" s="290" t="s">
        <v>218</v>
      </c>
      <c r="G108" s="291">
        <v>100</v>
      </c>
      <c r="H108" s="291">
        <v>441</v>
      </c>
      <c r="I108" s="291">
        <v>7.9</v>
      </c>
      <c r="J108" s="291">
        <v>239.3</v>
      </c>
      <c r="K108" s="292">
        <v>2.77</v>
      </c>
      <c r="L108" s="293">
        <v>0.108</v>
      </c>
      <c r="M108" s="291">
        <v>3.8</v>
      </c>
      <c r="N108" s="291" t="s">
        <v>219</v>
      </c>
      <c r="O108" s="286"/>
      <c r="P108" s="287"/>
      <c r="Q108" s="288"/>
    </row>
    <row r="109" spans="1:17" s="51" customFormat="1" ht="28.9">
      <c r="A109" s="289">
        <v>42128</v>
      </c>
      <c r="B109" s="290" t="s">
        <v>362</v>
      </c>
      <c r="C109" s="290">
        <v>307</v>
      </c>
      <c r="D109" s="290" t="str">
        <f>VLOOKUP(C109,site.locations!$A$2:$I$27,2)</f>
        <v>Holman Creek Upstream of Huntsville</v>
      </c>
      <c r="E109" s="290" t="s">
        <v>330</v>
      </c>
      <c r="F109" s="290" t="s">
        <v>218</v>
      </c>
      <c r="G109" s="291">
        <v>76</v>
      </c>
      <c r="H109" s="291">
        <v>212</v>
      </c>
      <c r="I109" s="291">
        <v>7.9</v>
      </c>
      <c r="J109" s="291">
        <v>118.5</v>
      </c>
      <c r="K109" s="292">
        <v>0.41</v>
      </c>
      <c r="L109" s="293">
        <v>0.02</v>
      </c>
      <c r="M109" s="291">
        <v>1.4</v>
      </c>
      <c r="N109" s="291" t="s">
        <v>219</v>
      </c>
      <c r="O109" s="286"/>
      <c r="P109" s="287"/>
      <c r="Q109" s="288"/>
    </row>
    <row r="110" spans="1:17" s="51" customFormat="1" ht="14.45">
      <c r="A110" s="289">
        <v>42128</v>
      </c>
      <c r="B110" s="290" t="s">
        <v>363</v>
      </c>
      <c r="C110" s="290">
        <v>305</v>
      </c>
      <c r="D110" s="290" t="str">
        <f>VLOOKUP(C110,site.locations!$A$2:$I$27,2)</f>
        <v>War Eagle Creek (Mill)</v>
      </c>
      <c r="E110" s="290" t="s">
        <v>225</v>
      </c>
      <c r="F110" s="290" t="s">
        <v>218</v>
      </c>
      <c r="G110" s="291">
        <v>86</v>
      </c>
      <c r="H110" s="291">
        <v>224</v>
      </c>
      <c r="I110" s="291">
        <v>7.9</v>
      </c>
      <c r="J110" s="291">
        <v>120.2</v>
      </c>
      <c r="K110" s="292">
        <v>0.64</v>
      </c>
      <c r="L110" s="293">
        <v>2.1999999999999999E-2</v>
      </c>
      <c r="M110" s="291">
        <v>3.7</v>
      </c>
      <c r="N110" s="291" t="s">
        <v>219</v>
      </c>
      <c r="O110" s="286"/>
      <c r="P110" s="287"/>
      <c r="Q110" s="288"/>
    </row>
    <row r="111" spans="1:17" s="51" customFormat="1" ht="14.45">
      <c r="A111" s="289">
        <v>42128.409722222219</v>
      </c>
      <c r="B111" s="290" t="s">
        <v>364</v>
      </c>
      <c r="C111" s="290">
        <v>300</v>
      </c>
      <c r="D111" s="290" t="str">
        <f>VLOOKUP(C111,site.locations!$A$2:$I$27,2)</f>
        <v>Brush Creek</v>
      </c>
      <c r="E111" s="290" t="s">
        <v>241</v>
      </c>
      <c r="F111" s="290" t="s">
        <v>218</v>
      </c>
      <c r="G111" s="291">
        <v>148</v>
      </c>
      <c r="H111" s="291">
        <v>385</v>
      </c>
      <c r="I111" s="291">
        <v>8</v>
      </c>
      <c r="J111" s="291">
        <v>221.3</v>
      </c>
      <c r="K111" s="292">
        <v>3.55</v>
      </c>
      <c r="L111" s="293">
        <v>2.8000000000000001E-2</v>
      </c>
      <c r="M111" s="291">
        <v>2.1</v>
      </c>
      <c r="N111" s="291" t="s">
        <v>219</v>
      </c>
      <c r="O111" s="286"/>
      <c r="P111" s="287"/>
      <c r="Q111" s="288"/>
    </row>
    <row r="112" spans="1:17" s="51" customFormat="1" ht="14.45">
      <c r="A112" s="289">
        <v>42129</v>
      </c>
      <c r="B112" s="290" t="s">
        <v>365</v>
      </c>
      <c r="C112" s="290">
        <v>306</v>
      </c>
      <c r="D112" s="290" t="str">
        <f>VLOOKUP(C112,site.locations!$A$2:$I$27,2)</f>
        <v>Prairie Creek</v>
      </c>
      <c r="E112" s="290" t="s">
        <v>235</v>
      </c>
      <c r="F112" s="290" t="s">
        <v>218</v>
      </c>
      <c r="G112" s="291">
        <v>138</v>
      </c>
      <c r="H112" s="291">
        <v>357</v>
      </c>
      <c r="I112" s="291">
        <v>8.1</v>
      </c>
      <c r="J112" s="291">
        <v>169.8</v>
      </c>
      <c r="K112" s="292">
        <v>1.83</v>
      </c>
      <c r="L112" s="293">
        <v>2.4E-2</v>
      </c>
      <c r="M112" s="291">
        <v>3.3</v>
      </c>
      <c r="N112" s="291" t="s">
        <v>219</v>
      </c>
      <c r="O112" s="286"/>
      <c r="P112" s="287"/>
      <c r="Q112" s="288"/>
    </row>
    <row r="113" spans="1:17" s="51" customFormat="1" ht="14.45">
      <c r="A113" s="289">
        <v>42131</v>
      </c>
      <c r="B113" s="290" t="s">
        <v>366</v>
      </c>
      <c r="C113" s="290">
        <v>303</v>
      </c>
      <c r="D113" s="290" t="str">
        <f>VLOOKUP(C113,site.locations!$A$2:$I$27,2)</f>
        <v>Clear Creek</v>
      </c>
      <c r="E113" s="290" t="s">
        <v>229</v>
      </c>
      <c r="F113" s="290" t="s">
        <v>218</v>
      </c>
      <c r="G113" s="291">
        <v>106</v>
      </c>
      <c r="H113" s="291">
        <v>263</v>
      </c>
      <c r="I113" s="291">
        <v>7.7</v>
      </c>
      <c r="J113" s="291">
        <v>150.4</v>
      </c>
      <c r="K113" s="292">
        <v>2.91</v>
      </c>
      <c r="L113" s="293">
        <v>2.8000000000000001E-2</v>
      </c>
      <c r="M113" s="291">
        <v>0.6</v>
      </c>
      <c r="N113" s="291" t="s">
        <v>219</v>
      </c>
      <c r="O113" s="286"/>
      <c r="P113" s="287"/>
      <c r="Q113" s="288"/>
    </row>
    <row r="114" spans="1:17" s="51" customFormat="1" ht="14.45">
      <c r="A114" s="289">
        <v>42131</v>
      </c>
      <c r="B114" s="290" t="s">
        <v>367</v>
      </c>
      <c r="C114" s="290">
        <v>304</v>
      </c>
      <c r="D114" s="290" t="str">
        <f>VLOOKUP(C114,site.locations!$A$2:$I$27,2)</f>
        <v>Clifty Creek</v>
      </c>
      <c r="E114" s="290" t="s">
        <v>231</v>
      </c>
      <c r="F114" s="290" t="s">
        <v>218</v>
      </c>
      <c r="G114" s="291">
        <v>152</v>
      </c>
      <c r="H114" s="291">
        <v>405</v>
      </c>
      <c r="I114" s="291">
        <v>7.7</v>
      </c>
      <c r="J114" s="291">
        <v>211.1</v>
      </c>
      <c r="K114" s="292">
        <v>3.74</v>
      </c>
      <c r="L114" s="293">
        <v>2.4E-2</v>
      </c>
      <c r="M114" s="291">
        <v>9.5</v>
      </c>
      <c r="N114" s="291" t="s">
        <v>219</v>
      </c>
      <c r="O114" s="286"/>
      <c r="P114" s="287"/>
      <c r="Q114" s="288"/>
    </row>
    <row r="115" spans="1:17" s="51" customFormat="1" ht="14.45">
      <c r="A115" s="289">
        <v>42217.784722222219</v>
      </c>
      <c r="B115" s="290" t="s">
        <v>368</v>
      </c>
      <c r="C115" s="290">
        <v>201</v>
      </c>
      <c r="D115" s="290" t="str">
        <f>VLOOKUP(C115,site.locations!$A$2:$I$27,2)</f>
        <v>Middle Fork of W.R. at Harris Rd</v>
      </c>
      <c r="E115" s="295" t="s">
        <v>301</v>
      </c>
      <c r="F115" s="290" t="s">
        <v>218</v>
      </c>
      <c r="G115" s="291">
        <v>58</v>
      </c>
      <c r="H115" s="291">
        <v>141.69999999999999</v>
      </c>
      <c r="I115" s="291">
        <v>7.7</v>
      </c>
      <c r="J115" s="291">
        <v>300.89999999999998</v>
      </c>
      <c r="K115" s="292">
        <v>0.22</v>
      </c>
      <c r="L115" s="293">
        <v>1.6E-2</v>
      </c>
      <c r="M115" s="291">
        <v>1.4</v>
      </c>
      <c r="N115" s="291" t="s">
        <v>219</v>
      </c>
      <c r="O115" s="286"/>
      <c r="P115" s="287"/>
      <c r="Q115" s="288"/>
    </row>
    <row r="116" spans="1:17" s="51" customFormat="1" ht="14.45">
      <c r="A116" s="289">
        <v>42218.6875</v>
      </c>
      <c r="B116" s="290" t="s">
        <v>369</v>
      </c>
      <c r="C116" s="290">
        <v>206</v>
      </c>
      <c r="D116" s="290" t="str">
        <f>VLOOKUP(C116,site.locations!$A$2:$I$27,2)</f>
        <v>Spout Spring Branch</v>
      </c>
      <c r="E116" s="295" t="s">
        <v>223</v>
      </c>
      <c r="F116" s="290" t="s">
        <v>218</v>
      </c>
      <c r="G116" s="291">
        <v>150</v>
      </c>
      <c r="H116" s="291">
        <v>525</v>
      </c>
      <c r="I116" s="291">
        <v>8.1999999999999993</v>
      </c>
      <c r="J116" s="291">
        <v>284.7</v>
      </c>
      <c r="K116" s="292">
        <v>3.66</v>
      </c>
      <c r="L116" s="293">
        <v>7.1999999999999995E-2</v>
      </c>
      <c r="M116" s="291">
        <v>1.6</v>
      </c>
      <c r="N116" s="291" t="s">
        <v>219</v>
      </c>
      <c r="O116" s="286"/>
      <c r="P116" s="287"/>
      <c r="Q116" s="288"/>
    </row>
    <row r="117" spans="1:17" s="51" customFormat="1" ht="14.45">
      <c r="A117" s="289">
        <v>42218.694444444445</v>
      </c>
      <c r="B117" s="290" t="s">
        <v>370</v>
      </c>
      <c r="C117" s="290">
        <v>210</v>
      </c>
      <c r="D117" s="290" t="str">
        <f>VLOOKUP(C117,site.locations!$A$2:$I$27,2)</f>
        <v>Town Branch (White River Ball fields)</v>
      </c>
      <c r="E117" s="295" t="s">
        <v>315</v>
      </c>
      <c r="F117" s="290" t="s">
        <v>218</v>
      </c>
      <c r="G117" s="291">
        <v>148</v>
      </c>
      <c r="H117" s="291">
        <v>496</v>
      </c>
      <c r="I117" s="291">
        <v>8.1</v>
      </c>
      <c r="J117" s="291">
        <v>106.2</v>
      </c>
      <c r="K117" s="292">
        <v>1.1200000000000001</v>
      </c>
      <c r="L117" s="293">
        <v>2.4E-2</v>
      </c>
      <c r="M117" s="291">
        <v>1.8</v>
      </c>
      <c r="N117" s="291" t="s">
        <v>219</v>
      </c>
      <c r="O117" s="286"/>
      <c r="P117" s="287"/>
      <c r="Q117" s="288"/>
    </row>
    <row r="118" spans="1:17" s="51" customFormat="1" ht="14.45">
      <c r="A118" s="289">
        <v>42219</v>
      </c>
      <c r="B118" s="290" t="s">
        <v>371</v>
      </c>
      <c r="C118" s="290">
        <v>302</v>
      </c>
      <c r="D118" s="290" t="str">
        <f>VLOOKUP(C118,site.locations!$A$2:$I$27,2)</f>
        <v>Glade Creek</v>
      </c>
      <c r="E118" s="295" t="s">
        <v>217</v>
      </c>
      <c r="F118" s="290" t="s">
        <v>218</v>
      </c>
      <c r="G118" s="291">
        <v>148</v>
      </c>
      <c r="H118" s="291">
        <v>352</v>
      </c>
      <c r="I118" s="291">
        <v>8.3000000000000007</v>
      </c>
      <c r="J118" s="291">
        <v>85.1</v>
      </c>
      <c r="K118" s="292">
        <v>4.01</v>
      </c>
      <c r="L118" s="293">
        <v>3.7999999999999999E-2</v>
      </c>
      <c r="M118" s="291">
        <v>1.9</v>
      </c>
      <c r="N118" s="291" t="s">
        <v>219</v>
      </c>
      <c r="O118" s="286"/>
      <c r="P118" s="287"/>
      <c r="Q118" s="288"/>
    </row>
    <row r="119" spans="1:17" s="51" customFormat="1" ht="14.45">
      <c r="A119" s="289">
        <v>42219</v>
      </c>
      <c r="B119" s="290" t="s">
        <v>372</v>
      </c>
      <c r="C119" s="290">
        <v>301</v>
      </c>
      <c r="D119" s="290" t="str">
        <f>VLOOKUP(C119,site.locations!$A$2:$I$27,2)</f>
        <v>War Eagle Creek (Huntsville)</v>
      </c>
      <c r="E119" s="295" t="s">
        <v>239</v>
      </c>
      <c r="F119" s="290" t="s">
        <v>218</v>
      </c>
      <c r="G119" s="291">
        <v>100</v>
      </c>
      <c r="H119" s="291">
        <v>256</v>
      </c>
      <c r="I119" s="291">
        <v>7.8</v>
      </c>
      <c r="J119" s="291">
        <v>5.0999999999999996</v>
      </c>
      <c r="K119" s="292">
        <v>1.35</v>
      </c>
      <c r="L119" s="293">
        <v>3.4000000000000002E-2</v>
      </c>
      <c r="M119" s="291">
        <v>3.4</v>
      </c>
      <c r="N119" s="291" t="s">
        <v>219</v>
      </c>
      <c r="O119" s="286"/>
      <c r="P119" s="287"/>
      <c r="Q119" s="288"/>
    </row>
    <row r="120" spans="1:17" s="51" customFormat="1" ht="28.9">
      <c r="A120" s="289">
        <v>42221</v>
      </c>
      <c r="B120" s="290" t="s">
        <v>373</v>
      </c>
      <c r="C120" s="290">
        <v>308</v>
      </c>
      <c r="D120" s="290" t="str">
        <f>VLOOKUP(C120,site.locations!$A$2:$I$27,2)</f>
        <v>Holman Creek Downstream of Huntsville</v>
      </c>
      <c r="E120" s="295" t="s">
        <v>328</v>
      </c>
      <c r="F120" s="290" t="s">
        <v>218</v>
      </c>
      <c r="G120" s="291">
        <v>120</v>
      </c>
      <c r="H120" s="291">
        <v>704</v>
      </c>
      <c r="I120" s="291">
        <v>7.7</v>
      </c>
      <c r="J120" s="291">
        <v>470</v>
      </c>
      <c r="K120" s="292">
        <v>4.51</v>
      </c>
      <c r="L120" s="293">
        <v>0.23599999999999999</v>
      </c>
      <c r="M120" s="291">
        <v>6.8</v>
      </c>
      <c r="N120" s="291" t="s">
        <v>219</v>
      </c>
      <c r="O120" s="286"/>
      <c r="P120" s="287"/>
      <c r="Q120" s="288"/>
    </row>
    <row r="121" spans="1:17" s="51" customFormat="1" ht="28.9">
      <c r="A121" s="289">
        <v>42221</v>
      </c>
      <c r="B121" s="290" t="s">
        <v>374</v>
      </c>
      <c r="C121" s="290">
        <v>307</v>
      </c>
      <c r="D121" s="290" t="str">
        <f>VLOOKUP(C121,site.locations!$A$2:$I$27,2)</f>
        <v>Holman Creek Upstream of Huntsville</v>
      </c>
      <c r="E121" s="295" t="s">
        <v>330</v>
      </c>
      <c r="F121" s="290" t="s">
        <v>218</v>
      </c>
      <c r="G121" s="291">
        <v>108</v>
      </c>
      <c r="H121" s="291">
        <v>277</v>
      </c>
      <c r="I121" s="291">
        <v>7.6</v>
      </c>
      <c r="J121" s="291">
        <v>97.3</v>
      </c>
      <c r="K121" s="292">
        <v>1.1299999999999999</v>
      </c>
      <c r="L121" s="293">
        <v>2.1999999999999999E-2</v>
      </c>
      <c r="M121" s="291">
        <v>1.1000000000000001</v>
      </c>
      <c r="N121" s="291" t="s">
        <v>219</v>
      </c>
      <c r="O121" s="286"/>
      <c r="P121" s="287"/>
      <c r="Q121" s="288"/>
    </row>
    <row r="122" spans="1:17" s="51" customFormat="1" ht="14.45">
      <c r="A122" s="289">
        <v>42221</v>
      </c>
      <c r="B122" s="290" t="s">
        <v>375</v>
      </c>
      <c r="C122" s="290">
        <v>102</v>
      </c>
      <c r="D122" s="290" t="str">
        <f>VLOOKUP(C122,site.locations!$A$2:$I$27,2)</f>
        <v>West Fork (Brentwood Park)</v>
      </c>
      <c r="E122" s="295" t="s">
        <v>318</v>
      </c>
      <c r="F122" s="290" t="s">
        <v>218</v>
      </c>
      <c r="G122" s="291">
        <v>42</v>
      </c>
      <c r="H122" s="291">
        <v>107.9</v>
      </c>
      <c r="I122" s="291">
        <v>7.8</v>
      </c>
      <c r="J122" s="291">
        <v>60</v>
      </c>
      <c r="K122" s="292">
        <v>0.24</v>
      </c>
      <c r="L122" s="293">
        <v>1.6E-2</v>
      </c>
      <c r="M122" s="291">
        <v>1.9</v>
      </c>
      <c r="N122" s="291" t="s">
        <v>219</v>
      </c>
      <c r="O122" s="286"/>
      <c r="P122" s="287"/>
      <c r="Q122" s="288"/>
    </row>
    <row r="123" spans="1:17" s="51" customFormat="1" ht="14.45">
      <c r="A123" s="289">
        <v>42221.621527777781</v>
      </c>
      <c r="B123" s="290" t="s">
        <v>376</v>
      </c>
      <c r="C123" s="290">
        <v>300</v>
      </c>
      <c r="D123" s="290" t="str">
        <f>VLOOKUP(C123,site.locations!$A$2:$I$27,2)</f>
        <v>Brush Creek</v>
      </c>
      <c r="E123" s="295" t="s">
        <v>241</v>
      </c>
      <c r="F123" s="290" t="s">
        <v>218</v>
      </c>
      <c r="G123" s="291">
        <v>168</v>
      </c>
      <c r="H123" s="291">
        <v>425</v>
      </c>
      <c r="I123" s="291">
        <v>7.9</v>
      </c>
      <c r="J123" s="291">
        <v>227.6</v>
      </c>
      <c r="K123" s="292">
        <v>3.88</v>
      </c>
      <c r="L123" s="293">
        <v>4.3999999999999997E-2</v>
      </c>
      <c r="M123" s="336"/>
      <c r="N123" s="291" t="s">
        <v>219</v>
      </c>
      <c r="O123" s="286"/>
      <c r="P123" s="287"/>
      <c r="Q123" s="288"/>
    </row>
    <row r="124" spans="1:17" s="51" customFormat="1" ht="14.45">
      <c r="A124" s="289">
        <v>42222</v>
      </c>
      <c r="B124" s="290" t="s">
        <v>377</v>
      </c>
      <c r="C124" s="290">
        <v>303</v>
      </c>
      <c r="D124" s="290" t="str">
        <f>VLOOKUP(C124,site.locations!$A$2:$I$27,2)</f>
        <v>Clear Creek</v>
      </c>
      <c r="E124" s="295" t="s">
        <v>378</v>
      </c>
      <c r="F124" s="290" t="s">
        <v>218</v>
      </c>
      <c r="G124" s="291">
        <v>110</v>
      </c>
      <c r="H124" s="291">
        <v>269</v>
      </c>
      <c r="I124" s="291">
        <v>7.6</v>
      </c>
      <c r="J124" s="291">
        <v>156.5</v>
      </c>
      <c r="K124" s="292">
        <v>3.16</v>
      </c>
      <c r="L124" s="293">
        <v>2.5999999999999999E-2</v>
      </c>
      <c r="M124" s="291">
        <v>1</v>
      </c>
      <c r="N124" s="291" t="s">
        <v>219</v>
      </c>
      <c r="O124" s="286"/>
      <c r="P124" s="287"/>
      <c r="Q124" s="288"/>
    </row>
    <row r="125" spans="1:17" s="51" customFormat="1" ht="14.45">
      <c r="A125" s="289">
        <v>42222</v>
      </c>
      <c r="B125" s="290" t="s">
        <v>379</v>
      </c>
      <c r="C125" s="290">
        <v>304</v>
      </c>
      <c r="D125" s="290" t="str">
        <f>VLOOKUP(C125,site.locations!$A$2:$I$27,2)</f>
        <v>Clifty Creek</v>
      </c>
      <c r="E125" s="295" t="s">
        <v>231</v>
      </c>
      <c r="F125" s="290" t="s">
        <v>218</v>
      </c>
      <c r="G125" s="291">
        <v>156</v>
      </c>
      <c r="H125" s="291">
        <v>381</v>
      </c>
      <c r="I125" s="291">
        <v>7.5</v>
      </c>
      <c r="J125" s="291">
        <v>216</v>
      </c>
      <c r="K125" s="292">
        <v>3.92</v>
      </c>
      <c r="L125" s="293">
        <v>2.8000000000000001E-2</v>
      </c>
      <c r="M125" s="291">
        <v>16.2</v>
      </c>
      <c r="N125" s="291" t="s">
        <v>219</v>
      </c>
      <c r="O125" s="286"/>
      <c r="P125" s="287"/>
      <c r="Q125" s="288"/>
    </row>
    <row r="126" spans="1:17" s="51" customFormat="1" ht="14.45">
      <c r="A126" s="289">
        <v>42222</v>
      </c>
      <c r="B126" s="290" t="s">
        <v>380</v>
      </c>
      <c r="C126" s="290">
        <v>305</v>
      </c>
      <c r="D126" s="290" t="str">
        <f>VLOOKUP(C126,site.locations!$A$2:$I$27,2)</f>
        <v>War Eagle Creek (Mill)</v>
      </c>
      <c r="E126" s="295" t="s">
        <v>225</v>
      </c>
      <c r="F126" s="290" t="s">
        <v>218</v>
      </c>
      <c r="G126" s="291">
        <v>118</v>
      </c>
      <c r="H126" s="291">
        <v>283</v>
      </c>
      <c r="I126" s="291">
        <v>8</v>
      </c>
      <c r="J126" s="291">
        <v>158.69999999999999</v>
      </c>
      <c r="K126" s="292">
        <v>1.94</v>
      </c>
      <c r="L126" s="293">
        <v>2.5999999999999999E-2</v>
      </c>
      <c r="M126" s="291">
        <v>3.7</v>
      </c>
      <c r="N126" s="291" t="s">
        <v>219</v>
      </c>
      <c r="O126" s="286"/>
      <c r="P126" s="287"/>
      <c r="Q126" s="288"/>
    </row>
    <row r="127" spans="1:17" s="51" customFormat="1" ht="14.45">
      <c r="A127" s="289">
        <v>42226</v>
      </c>
      <c r="B127" s="290" t="s">
        <v>381</v>
      </c>
      <c r="C127" s="290">
        <v>104</v>
      </c>
      <c r="D127" s="290" t="str">
        <f>VLOOKUP(C127,site.locations!$A$2:$I$27,2)</f>
        <v>White River Near St. Paul</v>
      </c>
      <c r="E127" s="295" t="s">
        <v>382</v>
      </c>
      <c r="F127" s="290" t="s">
        <v>218</v>
      </c>
      <c r="G127" s="291">
        <v>12</v>
      </c>
      <c r="H127" s="291">
        <v>41.6</v>
      </c>
      <c r="I127" s="291">
        <v>7.1</v>
      </c>
      <c r="J127" s="291">
        <v>26.2</v>
      </c>
      <c r="K127" s="292">
        <v>0.28000000000000003</v>
      </c>
      <c r="L127" s="293">
        <v>1.4E-2</v>
      </c>
      <c r="M127" s="291">
        <v>1.9</v>
      </c>
      <c r="N127" s="291" t="s">
        <v>219</v>
      </c>
      <c r="O127" s="286"/>
      <c r="P127" s="287"/>
      <c r="Q127" s="288"/>
    </row>
    <row r="128" spans="1:17" s="51" customFormat="1" ht="14.45">
      <c r="A128" s="289">
        <v>42226.364583333336</v>
      </c>
      <c r="B128" s="290" t="s">
        <v>383</v>
      </c>
      <c r="C128" s="290">
        <v>103</v>
      </c>
      <c r="D128" s="290" t="str">
        <f>VLOOKUP(C128,site.locations!$A$2:$I$27,2)</f>
        <v>Baldwin Creek Near St. Paul</v>
      </c>
      <c r="E128" s="295" t="s">
        <v>384</v>
      </c>
      <c r="F128" s="290" t="s">
        <v>218</v>
      </c>
      <c r="G128" s="291">
        <v>12</v>
      </c>
      <c r="H128" s="291">
        <v>34.4</v>
      </c>
      <c r="I128" s="291">
        <v>7</v>
      </c>
      <c r="J128" s="291">
        <v>37.6</v>
      </c>
      <c r="K128" s="292">
        <v>0.21</v>
      </c>
      <c r="L128" s="293">
        <v>2.4E-2</v>
      </c>
      <c r="M128" s="291">
        <v>1.6</v>
      </c>
      <c r="N128" s="291" t="s">
        <v>219</v>
      </c>
      <c r="O128" s="286"/>
      <c r="P128" s="287"/>
      <c r="Q128" s="288"/>
    </row>
    <row r="129" spans="1:17" s="51" customFormat="1" ht="14.45">
      <c r="A129" s="289">
        <v>42228</v>
      </c>
      <c r="B129" s="290" t="s">
        <v>385</v>
      </c>
      <c r="C129" s="290">
        <v>102</v>
      </c>
      <c r="D129" s="290" t="str">
        <f>VLOOKUP(C129,site.locations!$A$2:$I$27,2)</f>
        <v>West Fork (Brentwood Park)</v>
      </c>
      <c r="E129" s="295" t="s">
        <v>318</v>
      </c>
      <c r="F129" s="290" t="s">
        <v>218</v>
      </c>
      <c r="G129" s="291">
        <v>46</v>
      </c>
      <c r="H129" s="291">
        <v>115.9</v>
      </c>
      <c r="I129" s="291">
        <v>7.5</v>
      </c>
      <c r="J129" s="291">
        <v>63.6</v>
      </c>
      <c r="K129" s="292">
        <v>0.26</v>
      </c>
      <c r="L129" s="293">
        <v>1.2E-2</v>
      </c>
      <c r="M129" s="291">
        <v>0.5</v>
      </c>
      <c r="N129" s="291" t="s">
        <v>219</v>
      </c>
      <c r="O129" s="286"/>
      <c r="P129" s="287"/>
      <c r="Q129" s="288"/>
    </row>
    <row r="130" spans="1:17" s="51" customFormat="1" ht="14.45">
      <c r="A130" s="289">
        <v>42228</v>
      </c>
      <c r="B130" s="290" t="s">
        <v>386</v>
      </c>
      <c r="C130" s="290">
        <v>101</v>
      </c>
      <c r="D130" s="290" t="str">
        <f>VLOOKUP(C130,site.locations!$A$2:$I$27,2)</f>
        <v>West Fork at Baptist Ford Bridge</v>
      </c>
      <c r="E130" s="295" t="s">
        <v>349</v>
      </c>
      <c r="F130" s="290" t="s">
        <v>218</v>
      </c>
      <c r="G130" s="291">
        <v>90</v>
      </c>
      <c r="H130" s="291">
        <v>260</v>
      </c>
      <c r="I130" s="291">
        <v>7.5</v>
      </c>
      <c r="J130" s="291">
        <v>146.9</v>
      </c>
      <c r="K130" s="292">
        <v>0.2</v>
      </c>
      <c r="L130" s="293">
        <v>1.6E-2</v>
      </c>
      <c r="M130" s="291">
        <v>2.5</v>
      </c>
      <c r="N130" s="291" t="s">
        <v>219</v>
      </c>
      <c r="O130" s="286"/>
      <c r="P130" s="287"/>
      <c r="Q130" s="288"/>
    </row>
    <row r="131" spans="1:17" s="51" customFormat="1" ht="14.45">
      <c r="A131" s="289">
        <v>42311</v>
      </c>
      <c r="B131" s="290" t="s">
        <v>387</v>
      </c>
      <c r="C131" s="290">
        <v>306</v>
      </c>
      <c r="D131" s="290" t="str">
        <f>VLOOKUP(C131,site.locations!$A$2:$I$27,2)</f>
        <v>Prairie Creek</v>
      </c>
      <c r="E131" s="290" t="s">
        <v>235</v>
      </c>
      <c r="F131" s="290" t="s">
        <v>218</v>
      </c>
      <c r="G131" s="291">
        <v>150</v>
      </c>
      <c r="H131" s="291">
        <v>358</v>
      </c>
      <c r="I131" s="291">
        <v>7.9</v>
      </c>
      <c r="J131" s="291">
        <v>429.3</v>
      </c>
      <c r="K131" s="292">
        <v>1.6</v>
      </c>
      <c r="L131" s="293">
        <v>2.1999999999999999E-2</v>
      </c>
      <c r="M131" s="291">
        <v>2</v>
      </c>
      <c r="N131" s="291" t="s">
        <v>219</v>
      </c>
      <c r="O131" s="286"/>
      <c r="P131" s="287"/>
      <c r="Q131" s="288"/>
    </row>
    <row r="132" spans="1:17" s="51" customFormat="1" ht="14.45">
      <c r="A132" s="289">
        <v>42313</v>
      </c>
      <c r="B132" s="290" t="s">
        <v>388</v>
      </c>
      <c r="C132" s="290">
        <v>303</v>
      </c>
      <c r="D132" s="290" t="str">
        <f>VLOOKUP(C132,site.locations!$A$2:$I$27,2)</f>
        <v>Clear Creek</v>
      </c>
      <c r="E132" s="290" t="s">
        <v>229</v>
      </c>
      <c r="F132" s="290" t="s">
        <v>218</v>
      </c>
      <c r="G132" s="291">
        <v>120</v>
      </c>
      <c r="H132" s="291">
        <v>286</v>
      </c>
      <c r="I132" s="291">
        <v>7.5</v>
      </c>
      <c r="J132" s="291">
        <v>148.80000000000001</v>
      </c>
      <c r="K132" s="292">
        <v>2.67</v>
      </c>
      <c r="L132" s="293">
        <v>2.1999999999999999E-2</v>
      </c>
      <c r="M132" s="291">
        <v>0.3</v>
      </c>
      <c r="N132" s="291" t="s">
        <v>219</v>
      </c>
      <c r="O132" s="286"/>
      <c r="P132" s="287"/>
      <c r="Q132" s="288"/>
    </row>
    <row r="133" spans="1:17" s="51" customFormat="1" ht="14.45">
      <c r="A133" s="289">
        <v>42313</v>
      </c>
      <c r="B133" s="290" t="s">
        <v>389</v>
      </c>
      <c r="C133" s="290">
        <v>304</v>
      </c>
      <c r="D133" s="290" t="str">
        <f>VLOOKUP(C133,site.locations!$A$2:$I$27,2)</f>
        <v>Clifty Creek</v>
      </c>
      <c r="E133" s="290" t="s">
        <v>231</v>
      </c>
      <c r="F133" s="290" t="s">
        <v>218</v>
      </c>
      <c r="G133" s="291">
        <v>164</v>
      </c>
      <c r="H133" s="291">
        <v>400</v>
      </c>
      <c r="I133" s="291">
        <v>7.4</v>
      </c>
      <c r="J133" s="291">
        <v>206.5</v>
      </c>
      <c r="K133" s="292">
        <v>3.19</v>
      </c>
      <c r="L133" s="293">
        <v>0.03</v>
      </c>
      <c r="M133" s="291">
        <v>0.4</v>
      </c>
      <c r="N133" s="291" t="s">
        <v>219</v>
      </c>
      <c r="O133" s="286"/>
      <c r="P133" s="287"/>
      <c r="Q133" s="288"/>
    </row>
    <row r="134" spans="1:17" s="51" customFormat="1" ht="14.45">
      <c r="A134" s="289">
        <v>42315.541666666664</v>
      </c>
      <c r="B134" s="290" t="s">
        <v>390</v>
      </c>
      <c r="C134" s="290">
        <v>206</v>
      </c>
      <c r="D134" s="290" t="str">
        <f>VLOOKUP(C134,site.locations!$A$2:$I$27,2)</f>
        <v>Spout Spring Branch</v>
      </c>
      <c r="E134" s="290" t="s">
        <v>223</v>
      </c>
      <c r="F134" s="290" t="s">
        <v>218</v>
      </c>
      <c r="G134" s="291">
        <v>154</v>
      </c>
      <c r="H134" s="291">
        <v>536</v>
      </c>
      <c r="I134" s="291">
        <v>8</v>
      </c>
      <c r="J134" s="291">
        <v>285.8</v>
      </c>
      <c r="K134" s="292">
        <v>3.51</v>
      </c>
      <c r="L134" s="293">
        <v>5.3999999999999999E-2</v>
      </c>
      <c r="M134" s="291">
        <v>1</v>
      </c>
      <c r="N134" s="291" t="s">
        <v>219</v>
      </c>
      <c r="O134" s="286"/>
      <c r="P134" s="287"/>
      <c r="Q134" s="288"/>
    </row>
    <row r="135" spans="1:17" s="51" customFormat="1" ht="14.45">
      <c r="A135" s="289">
        <v>42315.642361111109</v>
      </c>
      <c r="B135" s="290" t="s">
        <v>391</v>
      </c>
      <c r="C135" s="290">
        <v>305</v>
      </c>
      <c r="D135" s="290" t="str">
        <f>VLOOKUP(C135,site.locations!$A$2:$I$27,2)</f>
        <v>War Eagle Creek (Mill)</v>
      </c>
      <c r="E135" s="290" t="s">
        <v>392</v>
      </c>
      <c r="F135" s="290" t="s">
        <v>218</v>
      </c>
      <c r="G135" s="291">
        <v>114</v>
      </c>
      <c r="H135" s="291">
        <v>371</v>
      </c>
      <c r="I135" s="291">
        <v>8</v>
      </c>
      <c r="J135" s="291">
        <v>193.3</v>
      </c>
      <c r="K135" s="292">
        <v>2.2599999999999998</v>
      </c>
      <c r="L135" s="293">
        <v>3.2000000000000001E-2</v>
      </c>
      <c r="M135" s="291">
        <v>4.3</v>
      </c>
      <c r="N135" s="291" t="s">
        <v>219</v>
      </c>
      <c r="O135" s="286"/>
      <c r="P135" s="287"/>
      <c r="Q135" s="288"/>
    </row>
    <row r="136" spans="1:17" s="51" customFormat="1" ht="14.45">
      <c r="A136" s="289">
        <v>42315.684027777781</v>
      </c>
      <c r="B136" s="290" t="s">
        <v>393</v>
      </c>
      <c r="C136" s="290">
        <v>302</v>
      </c>
      <c r="D136" s="290" t="str">
        <f>VLOOKUP(C136,site.locations!$A$2:$I$27,2)</f>
        <v>Glade Creek</v>
      </c>
      <c r="E136" s="290" t="s">
        <v>394</v>
      </c>
      <c r="F136" s="290" t="s">
        <v>218</v>
      </c>
      <c r="G136" s="291">
        <v>156</v>
      </c>
      <c r="H136" s="291">
        <v>411</v>
      </c>
      <c r="I136" s="291">
        <v>8.1999999999999993</v>
      </c>
      <c r="J136" s="291">
        <v>214</v>
      </c>
      <c r="K136" s="292">
        <v>2.96</v>
      </c>
      <c r="L136" s="293">
        <v>5.3999999999999999E-2</v>
      </c>
      <c r="M136" s="291">
        <v>5.0999999999999996</v>
      </c>
      <c r="N136" s="291" t="s">
        <v>219</v>
      </c>
      <c r="O136" s="286"/>
      <c r="P136" s="287"/>
      <c r="Q136" s="288"/>
    </row>
    <row r="137" spans="1:17" s="51" customFormat="1" ht="14.45">
      <c r="A137" s="289">
        <v>42316.506944444445</v>
      </c>
      <c r="B137" s="290" t="s">
        <v>395</v>
      </c>
      <c r="C137" s="290">
        <v>210</v>
      </c>
      <c r="D137" s="290" t="str">
        <f>VLOOKUP(C137,site.locations!$A$2:$I$27,2)</f>
        <v>Town Branch (White River Ball fields)</v>
      </c>
      <c r="E137" s="290" t="s">
        <v>315</v>
      </c>
      <c r="F137" s="290" t="s">
        <v>218</v>
      </c>
      <c r="G137" s="291">
        <v>150</v>
      </c>
      <c r="H137" s="291">
        <v>549</v>
      </c>
      <c r="I137" s="291">
        <v>8</v>
      </c>
      <c r="J137" s="291">
        <v>290.3</v>
      </c>
      <c r="K137" s="292">
        <v>1.17</v>
      </c>
      <c r="L137" s="293">
        <v>2.5999999999999999E-2</v>
      </c>
      <c r="M137" s="291">
        <v>3.4</v>
      </c>
      <c r="N137" s="291" t="s">
        <v>219</v>
      </c>
      <c r="O137" s="286"/>
      <c r="P137" s="287"/>
      <c r="Q137" s="288"/>
    </row>
    <row r="138" spans="1:17" s="51" customFormat="1" ht="14.45">
      <c r="A138" s="289">
        <v>42316.583333333336</v>
      </c>
      <c r="B138" s="290" t="s">
        <v>396</v>
      </c>
      <c r="C138" s="290">
        <v>103</v>
      </c>
      <c r="D138" s="290" t="str">
        <f>VLOOKUP(C138,site.locations!$A$2:$I$27,2)</f>
        <v>Baldwin Creek Near St. Paul</v>
      </c>
      <c r="E138" s="290" t="s">
        <v>46</v>
      </c>
      <c r="F138" s="290" t="s">
        <v>218</v>
      </c>
      <c r="G138" s="291">
        <v>10</v>
      </c>
      <c r="H138" s="291">
        <v>40.1</v>
      </c>
      <c r="I138" s="291">
        <v>6.8</v>
      </c>
      <c r="J138" s="291">
        <v>35.5</v>
      </c>
      <c r="K138" s="292">
        <v>0.63</v>
      </c>
      <c r="L138" s="293">
        <v>0.04</v>
      </c>
      <c r="M138" s="291">
        <v>3.1</v>
      </c>
      <c r="N138" s="291" t="s">
        <v>219</v>
      </c>
      <c r="O138" s="286"/>
      <c r="P138" s="287"/>
      <c r="Q138" s="288"/>
    </row>
    <row r="139" spans="1:17" s="51" customFormat="1" ht="14.45">
      <c r="A139" s="289">
        <v>42316.604166666664</v>
      </c>
      <c r="B139" s="290" t="s">
        <v>397</v>
      </c>
      <c r="C139" s="290">
        <v>301</v>
      </c>
      <c r="D139" s="290" t="str">
        <f>VLOOKUP(C139,site.locations!$A$2:$I$27,2)</f>
        <v>War Eagle Creek (Huntsville)</v>
      </c>
      <c r="E139" s="290" t="s">
        <v>239</v>
      </c>
      <c r="F139" s="290" t="s">
        <v>218</v>
      </c>
      <c r="G139" s="291">
        <v>94</v>
      </c>
      <c r="H139" s="291">
        <v>283</v>
      </c>
      <c r="I139" s="291">
        <v>7.7</v>
      </c>
      <c r="J139" s="291">
        <v>145.30000000000001</v>
      </c>
      <c r="K139" s="292">
        <v>1.56</v>
      </c>
      <c r="L139" s="293">
        <v>6.2E-2</v>
      </c>
      <c r="M139" s="291">
        <v>6.7</v>
      </c>
      <c r="N139" s="291" t="s">
        <v>219</v>
      </c>
      <c r="O139" s="286"/>
      <c r="P139" s="287"/>
      <c r="Q139" s="288"/>
    </row>
    <row r="140" spans="1:17" s="51" customFormat="1" ht="14.45">
      <c r="A140" s="289">
        <v>42316.697916666664</v>
      </c>
      <c r="B140" s="290" t="s">
        <v>398</v>
      </c>
      <c r="C140" s="290">
        <v>201</v>
      </c>
      <c r="D140" s="290" t="str">
        <f>VLOOKUP(C140,site.locations!$A$2:$I$27,2)</f>
        <v>Middle Fork of W.R. at Harris Rd</v>
      </c>
      <c r="E140" s="290" t="s">
        <v>301</v>
      </c>
      <c r="F140" s="290" t="s">
        <v>218</v>
      </c>
      <c r="G140" s="291">
        <v>56</v>
      </c>
      <c r="H140" s="291">
        <v>155.6</v>
      </c>
      <c r="I140" s="291">
        <v>7.7</v>
      </c>
      <c r="J140" s="291">
        <v>81.8</v>
      </c>
      <c r="K140" s="292">
        <v>0.27</v>
      </c>
      <c r="L140" s="293">
        <v>1.6E-2</v>
      </c>
      <c r="M140" s="291">
        <v>1</v>
      </c>
      <c r="N140" s="291" t="s">
        <v>219</v>
      </c>
      <c r="O140" s="286"/>
      <c r="P140" s="287"/>
      <c r="Q140" s="288"/>
    </row>
    <row r="141" spans="1:17" s="51" customFormat="1" ht="14.45">
      <c r="A141" s="289">
        <v>42317.5625</v>
      </c>
      <c r="B141" s="290" t="s">
        <v>399</v>
      </c>
      <c r="C141" s="290">
        <v>102</v>
      </c>
      <c r="D141" s="290" t="str">
        <f>VLOOKUP(C141,site.locations!$A$2:$I$27,2)</f>
        <v>West Fork (Brentwood Park)</v>
      </c>
      <c r="E141" s="290" t="s">
        <v>318</v>
      </c>
      <c r="F141" s="290" t="s">
        <v>218</v>
      </c>
      <c r="G141" s="291">
        <v>36</v>
      </c>
      <c r="H141" s="291">
        <v>113.7</v>
      </c>
      <c r="I141" s="291">
        <v>7.8</v>
      </c>
      <c r="J141" s="291">
        <v>56.5</v>
      </c>
      <c r="K141" s="292">
        <v>0.68</v>
      </c>
      <c r="L141" s="293">
        <v>1.6E-2</v>
      </c>
      <c r="M141" s="291">
        <v>0.9</v>
      </c>
      <c r="N141" s="291" t="s">
        <v>219</v>
      </c>
      <c r="O141" s="286"/>
      <c r="P141" s="287"/>
      <c r="Q141" s="288"/>
    </row>
    <row r="142" spans="1:17" s="51" customFormat="1" ht="14.45">
      <c r="A142" s="289">
        <v>42317.59375</v>
      </c>
      <c r="B142" s="290" t="s">
        <v>400</v>
      </c>
      <c r="C142" s="290">
        <v>101</v>
      </c>
      <c r="D142" s="290" t="str">
        <f>VLOOKUP(C142,site.locations!$A$2:$I$27,2)</f>
        <v>West Fork at Baptist Ford Bridge</v>
      </c>
      <c r="E142" s="290" t="s">
        <v>349</v>
      </c>
      <c r="F142" s="290" t="s">
        <v>218</v>
      </c>
      <c r="G142" s="291">
        <v>80</v>
      </c>
      <c r="H142" s="291">
        <v>263</v>
      </c>
      <c r="I142" s="291">
        <v>7.9</v>
      </c>
      <c r="J142" s="291">
        <v>153.80000000000001</v>
      </c>
      <c r="K142" s="292">
        <v>0.64</v>
      </c>
      <c r="L142" s="293">
        <v>2.1999999999999999E-2</v>
      </c>
      <c r="M142" s="291">
        <v>2.5</v>
      </c>
      <c r="N142" s="291" t="s">
        <v>219</v>
      </c>
      <c r="O142" s="286"/>
      <c r="P142" s="287"/>
      <c r="Q142" s="288"/>
    </row>
    <row r="143" spans="1:17" s="51" customFormat="1" ht="14.45">
      <c r="A143" s="289">
        <v>42317.604166666664</v>
      </c>
      <c r="B143" s="290" t="s">
        <v>401</v>
      </c>
      <c r="C143" s="290">
        <v>104</v>
      </c>
      <c r="D143" s="290" t="str">
        <f>VLOOKUP(C143,site.locations!$A$2:$I$27,2)</f>
        <v>White River Near St. Paul</v>
      </c>
      <c r="E143" s="290" t="s">
        <v>382</v>
      </c>
      <c r="F143" s="290" t="s">
        <v>218</v>
      </c>
      <c r="G143" s="291">
        <v>14</v>
      </c>
      <c r="H143" s="291">
        <v>52.3</v>
      </c>
      <c r="I143" s="291">
        <v>7</v>
      </c>
      <c r="J143" s="291">
        <v>38.5</v>
      </c>
      <c r="K143" s="292">
        <v>0.71</v>
      </c>
      <c r="L143" s="293">
        <v>1.6E-2</v>
      </c>
      <c r="M143" s="291">
        <v>1.2</v>
      </c>
      <c r="N143" s="291" t="s">
        <v>219</v>
      </c>
      <c r="O143" s="286"/>
      <c r="P143" s="287"/>
      <c r="Q143" s="288"/>
    </row>
    <row r="144" spans="1:17" s="51" customFormat="1" ht="28.9">
      <c r="A144" s="289">
        <v>42318.347222222219</v>
      </c>
      <c r="B144" s="290" t="s">
        <v>402</v>
      </c>
      <c r="C144" s="290">
        <v>308</v>
      </c>
      <c r="D144" s="290" t="str">
        <f>VLOOKUP(C144,site.locations!$A$2:$I$27,2)</f>
        <v>Holman Creek Downstream of Huntsville</v>
      </c>
      <c r="E144" s="290" t="s">
        <v>403</v>
      </c>
      <c r="F144" s="290" t="s">
        <v>218</v>
      </c>
      <c r="G144" s="291">
        <v>108</v>
      </c>
      <c r="H144" s="291">
        <v>532</v>
      </c>
      <c r="I144" s="291">
        <v>7.7</v>
      </c>
      <c r="J144" s="291">
        <v>279</v>
      </c>
      <c r="K144" s="292">
        <v>5.74</v>
      </c>
      <c r="L144" s="293">
        <v>5.8000000000000003E-2</v>
      </c>
      <c r="M144" s="291">
        <v>3</v>
      </c>
      <c r="N144" s="291" t="s">
        <v>219</v>
      </c>
      <c r="O144" s="286"/>
      <c r="P144" s="287"/>
      <c r="Q144" s="288"/>
    </row>
    <row r="145" spans="1:17" s="51" customFormat="1" ht="28.9">
      <c r="A145" s="289">
        <v>42318.347222222219</v>
      </c>
      <c r="B145" s="290" t="s">
        <v>404</v>
      </c>
      <c r="C145" s="290">
        <v>307</v>
      </c>
      <c r="D145" s="290" t="str">
        <f>VLOOKUP(C145,site.locations!$A$2:$I$27,2)</f>
        <v>Holman Creek Upstream of Huntsville</v>
      </c>
      <c r="E145" s="290" t="s">
        <v>328</v>
      </c>
      <c r="F145" s="290" t="s">
        <v>218</v>
      </c>
      <c r="G145" s="291">
        <v>94</v>
      </c>
      <c r="H145" s="291">
        <v>249</v>
      </c>
      <c r="I145" s="291">
        <v>7.5</v>
      </c>
      <c r="J145" s="291">
        <v>130</v>
      </c>
      <c r="K145" s="292">
        <v>0.67</v>
      </c>
      <c r="L145" s="293">
        <v>2.4E-2</v>
      </c>
      <c r="M145" s="291">
        <v>2.2999999999999998</v>
      </c>
      <c r="N145" s="291" t="s">
        <v>219</v>
      </c>
      <c r="O145" s="286"/>
      <c r="P145" s="287"/>
      <c r="Q145" s="288"/>
    </row>
    <row r="146" spans="1:17" s="51" customFormat="1" ht="14.45">
      <c r="A146" s="289">
        <v>42318.631944444445</v>
      </c>
      <c r="B146" s="290" t="s">
        <v>405</v>
      </c>
      <c r="C146" s="290">
        <v>300</v>
      </c>
      <c r="D146" s="290" t="str">
        <f>VLOOKUP(C146,site.locations!$A$2:$I$27,2)</f>
        <v>Brush Creek</v>
      </c>
      <c r="E146" s="290" t="s">
        <v>406</v>
      </c>
      <c r="F146" s="290" t="s">
        <v>218</v>
      </c>
      <c r="G146" s="291">
        <v>174</v>
      </c>
      <c r="H146" s="291">
        <v>443</v>
      </c>
      <c r="I146" s="291">
        <v>7.9</v>
      </c>
      <c r="J146" s="291">
        <v>215.5</v>
      </c>
      <c r="K146" s="292">
        <v>2.6</v>
      </c>
      <c r="L146" s="293">
        <v>3.2000000000000001E-2</v>
      </c>
      <c r="M146" s="291">
        <v>1.5</v>
      </c>
      <c r="N146" s="291" t="s">
        <v>219</v>
      </c>
      <c r="O146" s="286"/>
      <c r="P146" s="287"/>
      <c r="Q146" s="288"/>
    </row>
    <row r="147" spans="1:17" s="51" customFormat="1" ht="14.45">
      <c r="A147" s="289">
        <v>42406</v>
      </c>
      <c r="B147" s="290" t="s">
        <v>407</v>
      </c>
      <c r="C147" s="290">
        <v>201</v>
      </c>
      <c r="D147" s="290" t="str">
        <f>VLOOKUP(C147,site.locations!$A$2:$I$27,2)</f>
        <v>Middle Fork of W.R. at Harris Rd</v>
      </c>
      <c r="E147" s="290" t="s">
        <v>301</v>
      </c>
      <c r="F147" s="290" t="s">
        <v>218</v>
      </c>
      <c r="G147" s="291">
        <v>48</v>
      </c>
      <c r="H147" s="291">
        <v>117.9</v>
      </c>
      <c r="I147" s="291">
        <v>7.7</v>
      </c>
      <c r="J147" s="291">
        <v>62.5</v>
      </c>
      <c r="K147" s="292">
        <v>0.39</v>
      </c>
      <c r="L147" s="293">
        <v>0.01</v>
      </c>
      <c r="M147" s="291">
        <v>0.4</v>
      </c>
      <c r="N147" s="291" t="s">
        <v>219</v>
      </c>
      <c r="O147" s="286"/>
      <c r="P147" s="287"/>
      <c r="Q147" s="288"/>
    </row>
    <row r="148" spans="1:17" s="51" customFormat="1" ht="14.45">
      <c r="A148" s="289">
        <v>42406</v>
      </c>
      <c r="B148" s="290" t="s">
        <v>408</v>
      </c>
      <c r="C148" s="290">
        <v>210</v>
      </c>
      <c r="D148" s="290" t="str">
        <f>VLOOKUP(C148,site.locations!$A$2:$I$27,2)</f>
        <v>Town Branch (White River Ball fields)</v>
      </c>
      <c r="E148" s="290" t="s">
        <v>315</v>
      </c>
      <c r="F148" s="290" t="s">
        <v>218</v>
      </c>
      <c r="G148" s="291">
        <v>118</v>
      </c>
      <c r="H148" s="291">
        <v>476</v>
      </c>
      <c r="I148" s="291">
        <v>8.1999999999999993</v>
      </c>
      <c r="J148" s="291">
        <v>265</v>
      </c>
      <c r="K148" s="292">
        <v>0.95</v>
      </c>
      <c r="L148" s="293">
        <v>1.2E-2</v>
      </c>
      <c r="M148" s="291">
        <v>0.9</v>
      </c>
      <c r="N148" s="291" t="s">
        <v>219</v>
      </c>
      <c r="O148" s="286"/>
      <c r="P148" s="287"/>
      <c r="Q148" s="288"/>
    </row>
    <row r="149" spans="1:17" s="51" customFormat="1" ht="14.45">
      <c r="A149" s="289">
        <v>42406.645833333336</v>
      </c>
      <c r="B149" s="290" t="s">
        <v>409</v>
      </c>
      <c r="C149" s="290">
        <v>206</v>
      </c>
      <c r="D149" s="290" t="str">
        <f>VLOOKUP(C149,site.locations!$A$2:$I$27,2)</f>
        <v>Spout Spring Branch</v>
      </c>
      <c r="E149" s="290" t="s">
        <v>223</v>
      </c>
      <c r="F149" s="290" t="s">
        <v>218</v>
      </c>
      <c r="G149" s="291">
        <v>134</v>
      </c>
      <c r="H149" s="291">
        <v>448</v>
      </c>
      <c r="I149" s="291">
        <v>8.5</v>
      </c>
      <c r="J149" s="291">
        <v>222.5</v>
      </c>
      <c r="K149" s="292">
        <v>2.93</v>
      </c>
      <c r="L149" s="293">
        <v>2.1999999999999999E-2</v>
      </c>
      <c r="M149" s="291">
        <v>2.4</v>
      </c>
      <c r="N149" s="291" t="s">
        <v>219</v>
      </c>
      <c r="O149" s="286"/>
      <c r="P149" s="287"/>
      <c r="Q149" s="288"/>
    </row>
    <row r="150" spans="1:17" s="51" customFormat="1" ht="14.45">
      <c r="A150" s="289">
        <v>42407</v>
      </c>
      <c r="B150" s="290" t="s">
        <v>410</v>
      </c>
      <c r="C150" s="290">
        <v>301</v>
      </c>
      <c r="D150" s="290" t="str">
        <f>VLOOKUP(C150,site.locations!$A$2:$I$27,2)</f>
        <v>War Eagle Creek (Huntsville)</v>
      </c>
      <c r="E150" s="290" t="s">
        <v>239</v>
      </c>
      <c r="F150" s="290" t="s">
        <v>218</v>
      </c>
      <c r="G150" s="291">
        <v>64</v>
      </c>
      <c r="H150" s="291">
        <v>195.9</v>
      </c>
      <c r="I150" s="291">
        <v>7.9</v>
      </c>
      <c r="J150" s="291">
        <v>90</v>
      </c>
      <c r="K150" s="292">
        <v>1.26</v>
      </c>
      <c r="L150" s="293">
        <v>2.1999999999999999E-2</v>
      </c>
      <c r="M150" s="291">
        <v>0.8</v>
      </c>
      <c r="N150" s="291" t="s">
        <v>219</v>
      </c>
      <c r="O150" s="286"/>
      <c r="P150" s="287"/>
      <c r="Q150" s="288"/>
    </row>
    <row r="151" spans="1:17" s="51" customFormat="1" ht="14.45">
      <c r="A151" s="289">
        <v>42407.625</v>
      </c>
      <c r="B151" s="290" t="s">
        <v>411</v>
      </c>
      <c r="C151" s="290">
        <v>103</v>
      </c>
      <c r="D151" s="290" t="str">
        <f>VLOOKUP(C151,site.locations!$A$2:$I$27,2)</f>
        <v>Baldwin Creek Near St. Paul</v>
      </c>
      <c r="E151" s="290" t="s">
        <v>412</v>
      </c>
      <c r="F151" s="290" t="s">
        <v>218</v>
      </c>
      <c r="G151" s="291">
        <v>6</v>
      </c>
      <c r="H151" s="291">
        <v>20.2</v>
      </c>
      <c r="I151" s="291">
        <v>6.8</v>
      </c>
      <c r="J151" s="291">
        <v>22.5</v>
      </c>
      <c r="K151" s="292">
        <v>0.09</v>
      </c>
      <c r="L151" s="293">
        <v>4.3999999999999997E-2</v>
      </c>
      <c r="M151" s="291">
        <v>0.6</v>
      </c>
      <c r="N151" s="291" t="s">
        <v>219</v>
      </c>
      <c r="O151" s="286"/>
      <c r="P151" s="287"/>
      <c r="Q151" s="288"/>
    </row>
    <row r="152" spans="1:17" s="51" customFormat="1" ht="14.45">
      <c r="A152" s="289">
        <v>42408.395833333336</v>
      </c>
      <c r="B152" s="290" t="s">
        <v>413</v>
      </c>
      <c r="C152" s="290">
        <v>306</v>
      </c>
      <c r="D152" s="290" t="str">
        <f>VLOOKUP(C152,site.locations!$A$2:$I$27,2)</f>
        <v>Prairie Creek</v>
      </c>
      <c r="E152" s="290" t="s">
        <v>235</v>
      </c>
      <c r="F152" s="290" t="s">
        <v>218</v>
      </c>
      <c r="G152" s="291">
        <v>140</v>
      </c>
      <c r="H152" s="291">
        <v>326</v>
      </c>
      <c r="I152" s="291">
        <v>8.4</v>
      </c>
      <c r="J152" s="291">
        <v>187.5</v>
      </c>
      <c r="K152" s="292">
        <v>2.37</v>
      </c>
      <c r="L152" s="293">
        <v>2.1999999999999999E-2</v>
      </c>
      <c r="M152" s="291">
        <v>1.5</v>
      </c>
      <c r="N152" s="291" t="s">
        <v>219</v>
      </c>
      <c r="O152" s="286"/>
      <c r="P152" s="287"/>
      <c r="Q152" s="288"/>
    </row>
    <row r="153" spans="1:17" s="51" customFormat="1" ht="14.45">
      <c r="A153" s="289">
        <v>42409</v>
      </c>
      <c r="B153" s="290" t="s">
        <v>414</v>
      </c>
      <c r="C153" s="290">
        <v>300</v>
      </c>
      <c r="D153" s="290" t="str">
        <f>VLOOKUP(C153,site.locations!$A$2:$I$27,2)</f>
        <v>Brush Creek</v>
      </c>
      <c r="E153" s="290" t="s">
        <v>241</v>
      </c>
      <c r="F153" s="290" t="s">
        <v>218</v>
      </c>
      <c r="G153" s="291">
        <v>144</v>
      </c>
      <c r="H153" s="291">
        <v>384</v>
      </c>
      <c r="I153" s="291">
        <v>8.1999999999999993</v>
      </c>
      <c r="J153" s="291">
        <v>215</v>
      </c>
      <c r="K153" s="292">
        <v>3.87</v>
      </c>
      <c r="L153" s="293">
        <v>3.4000000000000002E-2</v>
      </c>
      <c r="M153" s="291">
        <v>5.5</v>
      </c>
      <c r="N153" s="291" t="s">
        <v>219</v>
      </c>
      <c r="O153" s="286"/>
      <c r="P153" s="287"/>
      <c r="Q153" s="288"/>
    </row>
    <row r="154" spans="1:17" s="51" customFormat="1" ht="14.45">
      <c r="A154" s="289">
        <v>42410</v>
      </c>
      <c r="B154" s="290" t="s">
        <v>415</v>
      </c>
      <c r="C154" s="290">
        <v>302</v>
      </c>
      <c r="D154" s="290" t="str">
        <f>VLOOKUP(C154,site.locations!$A$2:$I$27,2)</f>
        <v>Glade Creek</v>
      </c>
      <c r="E154" s="290" t="s">
        <v>416</v>
      </c>
      <c r="F154" s="290" t="s">
        <v>218</v>
      </c>
      <c r="G154" s="291">
        <v>140</v>
      </c>
      <c r="H154" s="291">
        <v>356</v>
      </c>
      <c r="I154" s="291">
        <v>8.3000000000000007</v>
      </c>
      <c r="J154" s="291">
        <v>195</v>
      </c>
      <c r="K154" s="292">
        <v>3.45</v>
      </c>
      <c r="L154" s="293">
        <v>1.4E-2</v>
      </c>
      <c r="M154" s="291">
        <v>0.8</v>
      </c>
      <c r="N154" s="291" t="s">
        <v>219</v>
      </c>
      <c r="O154" s="286"/>
      <c r="P154" s="287"/>
      <c r="Q154" s="288"/>
    </row>
    <row r="155" spans="1:17" s="51" customFormat="1" ht="14.45">
      <c r="A155" s="289">
        <v>42410</v>
      </c>
      <c r="B155" s="290" t="s">
        <v>417</v>
      </c>
      <c r="C155" s="290">
        <v>305</v>
      </c>
      <c r="D155" s="290" t="str">
        <f>VLOOKUP(C155,site.locations!$A$2:$I$27,2)</f>
        <v>War Eagle Creek (Mill)</v>
      </c>
      <c r="E155" s="290" t="s">
        <v>418</v>
      </c>
      <c r="F155" s="290" t="s">
        <v>218</v>
      </c>
      <c r="G155" s="291">
        <v>96</v>
      </c>
      <c r="H155" s="291">
        <v>247</v>
      </c>
      <c r="I155" s="291">
        <v>8.1999999999999993</v>
      </c>
      <c r="J155" s="291">
        <v>147.5</v>
      </c>
      <c r="K155" s="292">
        <v>2.2599999999999998</v>
      </c>
      <c r="L155" s="293">
        <v>1.7999999999999999E-2</v>
      </c>
      <c r="M155" s="291">
        <v>0.8</v>
      </c>
      <c r="N155" s="291" t="s">
        <v>219</v>
      </c>
      <c r="O155" s="286"/>
      <c r="P155" s="287"/>
      <c r="Q155" s="288"/>
    </row>
    <row r="156" spans="1:17" s="51" customFormat="1" ht="14.45">
      <c r="A156" s="289">
        <v>42410</v>
      </c>
      <c r="B156" s="290" t="s">
        <v>419</v>
      </c>
      <c r="C156" s="290">
        <v>102</v>
      </c>
      <c r="D156" s="290" t="str">
        <f>VLOOKUP(C156,site.locations!$A$2:$I$27,2)</f>
        <v>West Fork (Brentwood Park)</v>
      </c>
      <c r="E156" s="290" t="s">
        <v>318</v>
      </c>
      <c r="F156" s="290" t="s">
        <v>218</v>
      </c>
      <c r="G156" s="291">
        <v>22</v>
      </c>
      <c r="H156" s="291">
        <v>69.900000000000006</v>
      </c>
      <c r="I156" s="291">
        <v>7.7</v>
      </c>
      <c r="J156" s="291">
        <v>30</v>
      </c>
      <c r="K156" s="292">
        <v>0.2</v>
      </c>
      <c r="L156" s="293">
        <v>0.01</v>
      </c>
      <c r="M156" s="291">
        <v>2.9</v>
      </c>
      <c r="N156" s="291" t="s">
        <v>219</v>
      </c>
      <c r="O156" s="286"/>
      <c r="P156" s="287"/>
      <c r="Q156" s="288"/>
    </row>
    <row r="157" spans="1:17" s="51" customFormat="1" ht="14.45">
      <c r="A157" s="289">
        <v>42410</v>
      </c>
      <c r="B157" s="290" t="s">
        <v>420</v>
      </c>
      <c r="C157" s="290">
        <v>101</v>
      </c>
      <c r="D157" s="290" t="str">
        <f>VLOOKUP(C157,site.locations!$A$2:$I$27,2)</f>
        <v>West Fork at Baptist Ford Bridge</v>
      </c>
      <c r="E157" s="290" t="s">
        <v>349</v>
      </c>
      <c r="F157" s="290" t="s">
        <v>218</v>
      </c>
      <c r="G157" s="291">
        <v>60</v>
      </c>
      <c r="H157" s="291">
        <v>188.1</v>
      </c>
      <c r="I157" s="291">
        <v>7.9</v>
      </c>
      <c r="J157" s="291">
        <v>95</v>
      </c>
      <c r="K157" s="292">
        <v>0.32</v>
      </c>
      <c r="L157" s="293">
        <v>1.2E-2</v>
      </c>
      <c r="M157" s="291">
        <v>1.5</v>
      </c>
      <c r="N157" s="291" t="s">
        <v>219</v>
      </c>
      <c r="O157" s="286"/>
      <c r="P157" s="287"/>
      <c r="Q157" s="288"/>
    </row>
    <row r="158" spans="1:17" s="51" customFormat="1" ht="14.45">
      <c r="A158" s="289">
        <v>42410</v>
      </c>
      <c r="B158" s="290" t="s">
        <v>421</v>
      </c>
      <c r="C158" s="290">
        <v>104</v>
      </c>
      <c r="D158" s="290" t="str">
        <f>VLOOKUP(C158,site.locations!$A$2:$I$27,2)</f>
        <v>White River Near St. Paul</v>
      </c>
      <c r="E158" s="290" t="s">
        <v>382</v>
      </c>
      <c r="F158" s="290" t="s">
        <v>218</v>
      </c>
      <c r="G158" s="291">
        <v>8</v>
      </c>
      <c r="H158" s="291">
        <v>28.4</v>
      </c>
      <c r="I158" s="291">
        <v>7</v>
      </c>
      <c r="J158" s="291">
        <v>17.5</v>
      </c>
      <c r="K158" s="292">
        <v>0.23</v>
      </c>
      <c r="L158" s="293">
        <v>1.4E-2</v>
      </c>
      <c r="M158" s="291">
        <v>0.6</v>
      </c>
      <c r="N158" s="291" t="s">
        <v>219</v>
      </c>
      <c r="O158" s="286"/>
      <c r="P158" s="287"/>
      <c r="Q158" s="288"/>
    </row>
    <row r="159" spans="1:17" s="51" customFormat="1" ht="14.45">
      <c r="A159" s="289">
        <v>42412</v>
      </c>
      <c r="B159" s="290" t="s">
        <v>422</v>
      </c>
      <c r="C159" s="290">
        <v>303</v>
      </c>
      <c r="D159" s="290" t="str">
        <f>VLOOKUP(C159,site.locations!$A$2:$I$27,2)</f>
        <v>Clear Creek</v>
      </c>
      <c r="E159" s="290" t="s">
        <v>229</v>
      </c>
      <c r="F159" s="290" t="s">
        <v>218</v>
      </c>
      <c r="G159" s="291">
        <v>100</v>
      </c>
      <c r="H159" s="291">
        <v>247</v>
      </c>
      <c r="I159" s="291">
        <v>7.8</v>
      </c>
      <c r="J159" s="291">
        <v>185</v>
      </c>
      <c r="K159" s="292">
        <v>3.29</v>
      </c>
      <c r="L159" s="293">
        <v>1.7999999999999999E-2</v>
      </c>
      <c r="M159" s="291">
        <v>0.3</v>
      </c>
      <c r="N159" s="291" t="s">
        <v>219</v>
      </c>
      <c r="O159" s="286"/>
      <c r="P159" s="287"/>
      <c r="Q159" s="288"/>
    </row>
    <row r="160" spans="1:17" s="51" customFormat="1" ht="14.45">
      <c r="A160" s="289">
        <v>42412</v>
      </c>
      <c r="B160" s="290" t="s">
        <v>423</v>
      </c>
      <c r="C160" s="290">
        <v>304</v>
      </c>
      <c r="D160" s="290" t="str">
        <f>VLOOKUP(C160,site.locations!$A$2:$I$27,2)</f>
        <v>Clifty Creek</v>
      </c>
      <c r="E160" s="290" t="s">
        <v>231</v>
      </c>
      <c r="F160" s="290" t="s">
        <v>218</v>
      </c>
      <c r="G160" s="291">
        <v>126</v>
      </c>
      <c r="H160" s="291">
        <v>331</v>
      </c>
      <c r="I160" s="291">
        <v>7.6</v>
      </c>
      <c r="J160" s="291">
        <v>137.5</v>
      </c>
      <c r="K160" s="292">
        <v>4.1100000000000003</v>
      </c>
      <c r="L160" s="293">
        <v>1.7999999999999999E-2</v>
      </c>
      <c r="M160" s="291">
        <v>0.4</v>
      </c>
      <c r="N160" s="291" t="s">
        <v>219</v>
      </c>
      <c r="O160" s="286"/>
      <c r="P160" s="287"/>
      <c r="Q160" s="288"/>
    </row>
    <row r="161" spans="1:17" s="51" customFormat="1" ht="28.9">
      <c r="A161" s="289">
        <v>42412</v>
      </c>
      <c r="B161" s="290" t="s">
        <v>424</v>
      </c>
      <c r="C161" s="290">
        <v>308</v>
      </c>
      <c r="D161" s="290" t="str">
        <f>VLOOKUP(C161,site.locations!$A$2:$I$27,2)</f>
        <v>Holman Creek Downstream of Huntsville</v>
      </c>
      <c r="E161" s="290" t="s">
        <v>328</v>
      </c>
      <c r="F161" s="290" t="s">
        <v>218</v>
      </c>
      <c r="G161" s="291">
        <v>112</v>
      </c>
      <c r="H161" s="291">
        <v>508</v>
      </c>
      <c r="I161" s="291">
        <v>8</v>
      </c>
      <c r="J161" s="291">
        <v>247.5</v>
      </c>
      <c r="K161" s="292">
        <v>4.26</v>
      </c>
      <c r="L161" s="293">
        <v>0.51200000000000001</v>
      </c>
      <c r="M161" s="291">
        <v>2.1</v>
      </c>
      <c r="N161" s="291" t="s">
        <v>219</v>
      </c>
      <c r="O161" s="286"/>
      <c r="P161" s="287"/>
      <c r="Q161" s="288"/>
    </row>
    <row r="162" spans="1:17" s="51" customFormat="1" ht="28.9">
      <c r="A162" s="289">
        <v>42412</v>
      </c>
      <c r="B162" s="290" t="s">
        <v>425</v>
      </c>
      <c r="C162" s="290">
        <v>307</v>
      </c>
      <c r="D162" s="290" t="str">
        <f>VLOOKUP(C162,site.locations!$A$2:$I$27,2)</f>
        <v>Holman Creek Upstream of Huntsville</v>
      </c>
      <c r="E162" s="290" t="s">
        <v>330</v>
      </c>
      <c r="F162" s="290" t="s">
        <v>218</v>
      </c>
      <c r="G162" s="291">
        <v>72</v>
      </c>
      <c r="H162" s="291">
        <v>200</v>
      </c>
      <c r="I162" s="291">
        <v>7.8</v>
      </c>
      <c r="J162" s="291">
        <v>105</v>
      </c>
      <c r="K162" s="292">
        <v>0.52</v>
      </c>
      <c r="L162" s="293">
        <v>1.2E-2</v>
      </c>
      <c r="M162" s="291">
        <v>0.3</v>
      </c>
      <c r="N162" s="291" t="s">
        <v>219</v>
      </c>
      <c r="O162" s="286"/>
      <c r="P162" s="287"/>
      <c r="Q162" s="288"/>
    </row>
    <row r="163" spans="1:17" s="51" customFormat="1" ht="14.45">
      <c r="A163" s="289">
        <v>42498.461805555555</v>
      </c>
      <c r="B163" s="290" t="s">
        <v>426</v>
      </c>
      <c r="C163" s="290">
        <v>201</v>
      </c>
      <c r="D163" s="290" t="str">
        <f>VLOOKUP(C163,site.locations!$A$2:$I$27,2)</f>
        <v>Middle Fork of W.R. at Harris Rd</v>
      </c>
      <c r="E163" s="290" t="s">
        <v>301</v>
      </c>
      <c r="F163" s="290" t="s">
        <v>218</v>
      </c>
      <c r="G163" s="291">
        <v>42</v>
      </c>
      <c r="H163" s="291">
        <v>99</v>
      </c>
      <c r="I163" s="291">
        <v>7.3</v>
      </c>
      <c r="J163" s="291">
        <v>52.5</v>
      </c>
      <c r="K163" s="292">
        <v>0.28000000000000003</v>
      </c>
      <c r="L163" s="293">
        <v>1.2E-2</v>
      </c>
      <c r="M163" s="291">
        <v>2.9</v>
      </c>
      <c r="N163" s="291" t="s">
        <v>219</v>
      </c>
      <c r="O163" s="286"/>
      <c r="P163" s="287"/>
      <c r="Q163" s="288"/>
    </row>
    <row r="164" spans="1:17" s="51" customFormat="1" ht="14.45">
      <c r="A164" s="289">
        <v>42498.500694444447</v>
      </c>
      <c r="B164" s="290" t="s">
        <v>427</v>
      </c>
      <c r="C164" s="290">
        <v>210</v>
      </c>
      <c r="D164" s="290" t="str">
        <f>VLOOKUP(C164,site.locations!$A$2:$I$27,2)</f>
        <v>Town Branch (White River Ball fields)</v>
      </c>
      <c r="E164" s="290" t="s">
        <v>315</v>
      </c>
      <c r="F164" s="290" t="s">
        <v>218</v>
      </c>
      <c r="G164" s="291">
        <v>148</v>
      </c>
      <c r="H164" s="291">
        <v>478</v>
      </c>
      <c r="I164" s="291">
        <v>7.8</v>
      </c>
      <c r="J164" s="291">
        <v>292.5</v>
      </c>
      <c r="K164" s="292">
        <v>1.04</v>
      </c>
      <c r="L164" s="293">
        <v>2.1999999999999999E-2</v>
      </c>
      <c r="M164" s="291">
        <v>2.9</v>
      </c>
      <c r="N164" s="291" t="s">
        <v>219</v>
      </c>
      <c r="O164" s="286"/>
      <c r="P164" s="287"/>
      <c r="Q164" s="288"/>
    </row>
    <row r="165" spans="1:17" s="51" customFormat="1" ht="14.45">
      <c r="A165" s="289">
        <v>42499</v>
      </c>
      <c r="B165" s="290" t="s">
        <v>428</v>
      </c>
      <c r="C165" s="290">
        <v>302</v>
      </c>
      <c r="D165" s="290" t="str">
        <f>VLOOKUP(C165,site.locations!$A$2:$I$27,2)</f>
        <v>Glade Creek</v>
      </c>
      <c r="E165" s="290" t="s">
        <v>217</v>
      </c>
      <c r="F165" s="290" t="s">
        <v>218</v>
      </c>
      <c r="G165" s="291">
        <v>136</v>
      </c>
      <c r="H165" s="291">
        <v>319</v>
      </c>
      <c r="I165" s="291">
        <v>8</v>
      </c>
      <c r="J165" s="291">
        <v>182.5</v>
      </c>
      <c r="K165" s="292">
        <v>2.67</v>
      </c>
      <c r="L165" s="293">
        <v>2.8000000000000001E-2</v>
      </c>
      <c r="M165" s="291">
        <v>1.9</v>
      </c>
      <c r="N165" s="291" t="s">
        <v>219</v>
      </c>
      <c r="O165" s="286"/>
      <c r="P165" s="287"/>
      <c r="Q165" s="288"/>
    </row>
    <row r="166" spans="1:17" s="51" customFormat="1" ht="14.45">
      <c r="A166" s="289">
        <v>42499</v>
      </c>
      <c r="B166" s="290" t="s">
        <v>429</v>
      </c>
      <c r="C166" s="290">
        <v>305</v>
      </c>
      <c r="D166" s="290" t="str">
        <f>VLOOKUP(C166,site.locations!$A$2:$I$27,2)</f>
        <v>War Eagle Creek (Mill)</v>
      </c>
      <c r="E166" s="290" t="s">
        <v>225</v>
      </c>
      <c r="F166" s="290" t="s">
        <v>218</v>
      </c>
      <c r="G166" s="291">
        <v>88</v>
      </c>
      <c r="H166" s="291">
        <v>200</v>
      </c>
      <c r="I166" s="291">
        <v>8</v>
      </c>
      <c r="J166" s="291">
        <v>105</v>
      </c>
      <c r="K166" s="292">
        <v>1.29</v>
      </c>
      <c r="L166" s="293">
        <v>2.1999999999999999E-2</v>
      </c>
      <c r="M166" s="291">
        <v>7.2</v>
      </c>
      <c r="N166" s="291" t="s">
        <v>219</v>
      </c>
      <c r="O166" s="286"/>
      <c r="P166" s="287"/>
      <c r="Q166" s="288"/>
    </row>
    <row r="167" spans="1:17" s="51" customFormat="1" ht="14.45">
      <c r="A167" s="289">
        <v>42499.375</v>
      </c>
      <c r="B167" s="290" t="s">
        <v>430</v>
      </c>
      <c r="C167" s="290">
        <v>306</v>
      </c>
      <c r="D167" s="290" t="str">
        <f>VLOOKUP(C167,site.locations!$A$2:$I$27,2)</f>
        <v>Prairie Creek</v>
      </c>
      <c r="E167" s="290" t="s">
        <v>254</v>
      </c>
      <c r="F167" s="290" t="s">
        <v>218</v>
      </c>
      <c r="G167" s="291">
        <v>132</v>
      </c>
      <c r="H167" s="291">
        <v>307</v>
      </c>
      <c r="I167" s="291">
        <v>8.1</v>
      </c>
      <c r="J167" s="291">
        <v>155</v>
      </c>
      <c r="K167" s="292">
        <v>1.81</v>
      </c>
      <c r="L167" s="293">
        <v>2.4E-2</v>
      </c>
      <c r="M167" s="291">
        <v>4.8</v>
      </c>
      <c r="N167" s="291" t="s">
        <v>219</v>
      </c>
      <c r="O167" s="286"/>
      <c r="P167" s="287"/>
      <c r="Q167" s="288"/>
    </row>
    <row r="168" spans="1:17" s="51" customFormat="1" ht="14.45">
      <c r="A168" s="289">
        <v>42500.59375</v>
      </c>
      <c r="B168" s="290" t="s">
        <v>431</v>
      </c>
      <c r="C168" s="290">
        <v>303</v>
      </c>
      <c r="D168" s="290" t="str">
        <f>VLOOKUP(C168,site.locations!$A$2:$I$27,2)</f>
        <v>Clear Creek</v>
      </c>
      <c r="E168" s="290" t="s">
        <v>258</v>
      </c>
      <c r="F168" s="290" t="s">
        <v>218</v>
      </c>
      <c r="G168" s="291">
        <v>98</v>
      </c>
      <c r="H168" s="291">
        <v>224</v>
      </c>
      <c r="I168" s="291">
        <v>7.7</v>
      </c>
      <c r="J168" s="291">
        <v>135</v>
      </c>
      <c r="K168" s="292">
        <v>2.88</v>
      </c>
      <c r="L168" s="293">
        <v>0.02</v>
      </c>
      <c r="M168" s="291">
        <v>0.1</v>
      </c>
      <c r="N168" s="291" t="s">
        <v>219</v>
      </c>
      <c r="O168" s="286"/>
      <c r="P168" s="287"/>
      <c r="Q168" s="288"/>
    </row>
    <row r="169" spans="1:17" s="51" customFormat="1" ht="14.45">
      <c r="A169" s="289">
        <v>42500.645833333336</v>
      </c>
      <c r="B169" s="290" t="s">
        <v>432</v>
      </c>
      <c r="C169" s="290">
        <v>304</v>
      </c>
      <c r="D169" s="290" t="str">
        <f>VLOOKUP(C169,site.locations!$A$2:$I$27,2)</f>
        <v>Clifty Creek</v>
      </c>
      <c r="E169" s="290" t="s">
        <v>256</v>
      </c>
      <c r="F169" s="290" t="s">
        <v>218</v>
      </c>
      <c r="G169" s="291">
        <v>144</v>
      </c>
      <c r="H169" s="291">
        <v>327</v>
      </c>
      <c r="I169" s="291">
        <v>7.7</v>
      </c>
      <c r="J169" s="291">
        <v>180</v>
      </c>
      <c r="K169" s="292">
        <v>3.34</v>
      </c>
      <c r="L169" s="293">
        <v>1.6E-2</v>
      </c>
      <c r="M169" s="291">
        <v>2.5</v>
      </c>
      <c r="N169" s="291" t="s">
        <v>219</v>
      </c>
      <c r="O169" s="286"/>
      <c r="P169" s="287"/>
      <c r="Q169" s="288"/>
    </row>
    <row r="170" spans="1:17" s="51" customFormat="1" ht="14.45">
      <c r="A170" s="289">
        <v>42509</v>
      </c>
      <c r="B170" s="290" t="s">
        <v>433</v>
      </c>
      <c r="C170" s="290">
        <v>102</v>
      </c>
      <c r="D170" s="290" t="str">
        <f>VLOOKUP(C170,site.locations!$A$2:$I$27,2)</f>
        <v>West Fork (Brentwood Park)</v>
      </c>
      <c r="E170" s="290" t="s">
        <v>318</v>
      </c>
      <c r="F170" s="290" t="s">
        <v>218</v>
      </c>
      <c r="G170" s="291">
        <v>22</v>
      </c>
      <c r="H170" s="291">
        <v>59.3</v>
      </c>
      <c r="I170" s="291">
        <v>7.8</v>
      </c>
      <c r="J170" s="291">
        <v>37.799999999999997</v>
      </c>
      <c r="K170" s="292">
        <v>0.22</v>
      </c>
      <c r="L170" s="293">
        <v>1.6E-2</v>
      </c>
      <c r="M170" s="291">
        <v>2.4</v>
      </c>
      <c r="N170" s="291" t="s">
        <v>219</v>
      </c>
      <c r="O170" s="286"/>
      <c r="P170" s="287"/>
      <c r="Q170" s="288"/>
    </row>
    <row r="171" spans="1:17" s="51" customFormat="1" ht="14.45">
      <c r="A171" s="289">
        <v>42509</v>
      </c>
      <c r="B171" s="290" t="s">
        <v>434</v>
      </c>
      <c r="C171" s="290">
        <v>101</v>
      </c>
      <c r="D171" s="290" t="str">
        <f>VLOOKUP(C171,site.locations!$A$2:$I$27,2)</f>
        <v>West Fork at Baptist Ford Bridge</v>
      </c>
      <c r="E171" s="290" t="s">
        <v>349</v>
      </c>
      <c r="F171" s="290" t="s">
        <v>218</v>
      </c>
      <c r="G171" s="291">
        <v>46</v>
      </c>
      <c r="H171" s="291">
        <v>132.6</v>
      </c>
      <c r="I171" s="291">
        <v>7.6</v>
      </c>
      <c r="J171" s="291">
        <v>73.3</v>
      </c>
      <c r="K171" s="292">
        <v>0.19</v>
      </c>
      <c r="L171" s="293">
        <v>1.2E-2</v>
      </c>
      <c r="M171" s="291">
        <v>2</v>
      </c>
      <c r="N171" s="291" t="s">
        <v>219</v>
      </c>
      <c r="O171" s="286"/>
      <c r="P171" s="287"/>
      <c r="Q171" s="288"/>
    </row>
    <row r="172" spans="1:17" s="51" customFormat="1" ht="28.9">
      <c r="A172" s="289">
        <v>42510</v>
      </c>
      <c r="B172" s="290" t="s">
        <v>435</v>
      </c>
      <c r="C172" s="290">
        <v>308</v>
      </c>
      <c r="D172" s="290" t="str">
        <f>VLOOKUP(C172,site.locations!$A$2:$I$27,2)</f>
        <v>Holman Creek Downstream of Huntsville</v>
      </c>
      <c r="E172" s="290" t="s">
        <v>328</v>
      </c>
      <c r="F172" s="290" t="s">
        <v>218</v>
      </c>
      <c r="G172" s="291">
        <v>72</v>
      </c>
      <c r="H172" s="291">
        <v>170.8</v>
      </c>
      <c r="I172" s="291">
        <v>7.9</v>
      </c>
      <c r="J172" s="291">
        <v>102.2</v>
      </c>
      <c r="K172" s="292">
        <v>0.28999999999999998</v>
      </c>
      <c r="L172" s="293">
        <v>1.6E-2</v>
      </c>
      <c r="M172" s="291">
        <v>1.1000000000000001</v>
      </c>
      <c r="N172" s="291" t="s">
        <v>219</v>
      </c>
      <c r="O172" s="286"/>
      <c r="P172" s="287"/>
      <c r="Q172" s="288"/>
    </row>
    <row r="173" spans="1:17" s="51" customFormat="1" ht="28.9">
      <c r="A173" s="289">
        <v>42510</v>
      </c>
      <c r="B173" s="290" t="s">
        <v>436</v>
      </c>
      <c r="C173" s="290">
        <v>307</v>
      </c>
      <c r="D173" s="290" t="str">
        <f>VLOOKUP(C173,site.locations!$A$2:$I$27,2)</f>
        <v>Holman Creek Upstream of Huntsville</v>
      </c>
      <c r="E173" s="290" t="s">
        <v>330</v>
      </c>
      <c r="F173" s="290" t="s">
        <v>218</v>
      </c>
      <c r="G173" s="291">
        <v>90</v>
      </c>
      <c r="H173" s="291">
        <v>390</v>
      </c>
      <c r="I173" s="291">
        <v>8</v>
      </c>
      <c r="J173" s="291">
        <v>224.4</v>
      </c>
      <c r="K173" s="292">
        <v>2.57</v>
      </c>
      <c r="L173" s="293">
        <v>5.3999999999999999E-2</v>
      </c>
      <c r="M173" s="291">
        <v>1.3</v>
      </c>
      <c r="N173" s="291" t="s">
        <v>219</v>
      </c>
      <c r="O173" s="286"/>
      <c r="P173" s="287"/>
      <c r="Q173" s="288"/>
    </row>
    <row r="174" spans="1:17" s="51" customFormat="1" ht="14.45">
      <c r="A174" s="289">
        <v>42514</v>
      </c>
      <c r="B174" s="290" t="s">
        <v>437</v>
      </c>
      <c r="C174" s="290">
        <v>306</v>
      </c>
      <c r="D174" s="290" t="str">
        <f>VLOOKUP(C174,site.locations!$A$2:$I$27,2)</f>
        <v>Prairie Creek</v>
      </c>
      <c r="E174" s="290" t="s">
        <v>235</v>
      </c>
      <c r="F174" s="290" t="s">
        <v>218</v>
      </c>
      <c r="G174" s="291">
        <v>130</v>
      </c>
      <c r="H174" s="291">
        <v>315</v>
      </c>
      <c r="I174" s="291">
        <v>7.7</v>
      </c>
      <c r="J174" s="291">
        <v>190</v>
      </c>
      <c r="K174" s="292">
        <v>1.99</v>
      </c>
      <c r="L174" s="293">
        <v>4.8000000000000001E-2</v>
      </c>
      <c r="M174" s="291">
        <v>5.3</v>
      </c>
      <c r="N174" s="291" t="s">
        <v>219</v>
      </c>
      <c r="O174" s="286"/>
      <c r="P174" s="287"/>
      <c r="Q174" s="288"/>
    </row>
    <row r="175" spans="1:17" s="51" customFormat="1" ht="14.45">
      <c r="A175" s="289">
        <v>42515</v>
      </c>
      <c r="B175" s="290" t="s">
        <v>438</v>
      </c>
      <c r="C175" s="290">
        <v>301</v>
      </c>
      <c r="D175" s="290" t="str">
        <f>VLOOKUP(C175,site.locations!$A$2:$I$27,2)</f>
        <v>War Eagle Creek (Huntsville)</v>
      </c>
      <c r="E175" s="290" t="s">
        <v>439</v>
      </c>
      <c r="F175" s="290" t="s">
        <v>218</v>
      </c>
      <c r="G175" s="291">
        <v>62</v>
      </c>
      <c r="H175" s="291">
        <v>160.4</v>
      </c>
      <c r="I175" s="291">
        <v>7.7</v>
      </c>
      <c r="J175" s="291">
        <v>87.5</v>
      </c>
      <c r="K175" s="292">
        <v>0.72</v>
      </c>
      <c r="L175" s="293">
        <v>2.5999999999999999E-2</v>
      </c>
      <c r="M175" s="291">
        <v>4.4000000000000004</v>
      </c>
      <c r="N175" s="291" t="s">
        <v>219</v>
      </c>
      <c r="O175" s="286"/>
      <c r="P175" s="287"/>
      <c r="Q175" s="288"/>
    </row>
    <row r="176" spans="1:17" s="51" customFormat="1" ht="14.45">
      <c r="A176" s="289">
        <v>42518.614583333336</v>
      </c>
      <c r="B176" s="290" t="s">
        <v>440</v>
      </c>
      <c r="C176" s="290">
        <v>103</v>
      </c>
      <c r="D176" s="290" t="str">
        <f>VLOOKUP(C176,site.locations!$A$2:$I$27,2)</f>
        <v>Baldwin Creek Near St. Paul</v>
      </c>
      <c r="E176" s="290" t="s">
        <v>441</v>
      </c>
      <c r="F176" s="290" t="s">
        <v>218</v>
      </c>
      <c r="G176" s="291">
        <v>4</v>
      </c>
      <c r="H176" s="291">
        <v>19.5</v>
      </c>
      <c r="I176" s="291">
        <v>6.8</v>
      </c>
      <c r="J176" s="291">
        <v>22.5</v>
      </c>
      <c r="K176" s="292">
        <v>0.06</v>
      </c>
      <c r="L176" s="293">
        <v>1.6E-2</v>
      </c>
      <c r="M176" s="291">
        <v>0.2</v>
      </c>
      <c r="N176" s="291" t="s">
        <v>219</v>
      </c>
      <c r="O176" s="286"/>
      <c r="P176" s="287"/>
      <c r="Q176" s="288"/>
    </row>
    <row r="177" spans="1:17" s="51" customFormat="1" ht="14.45">
      <c r="A177" s="289">
        <v>42586.765277777777</v>
      </c>
      <c r="B177" s="290" t="s">
        <v>442</v>
      </c>
      <c r="C177" s="290">
        <v>301</v>
      </c>
      <c r="D177" s="290" t="str">
        <f>VLOOKUP(C177,site.locations!$A$2:$I$27,2)</f>
        <v>War Eagle Creek (Huntsville)</v>
      </c>
      <c r="E177" s="290" t="s">
        <v>239</v>
      </c>
      <c r="F177" s="290" t="s">
        <v>218</v>
      </c>
      <c r="G177" s="291">
        <v>88</v>
      </c>
      <c r="H177" s="291">
        <v>244</v>
      </c>
      <c r="I177" s="291">
        <v>7.9</v>
      </c>
      <c r="J177" s="291">
        <v>137.5</v>
      </c>
      <c r="K177" s="292">
        <v>0.79</v>
      </c>
      <c r="L177" s="293">
        <v>3.5999999999999997E-2</v>
      </c>
      <c r="M177" s="291">
        <v>3.6</v>
      </c>
      <c r="N177" s="291" t="s">
        <v>219</v>
      </c>
      <c r="O177" s="286"/>
      <c r="P177" s="287"/>
      <c r="Q177" s="288"/>
    </row>
    <row r="178" spans="1:17" s="51" customFormat="1" ht="14.45">
      <c r="A178" s="289">
        <v>42588.458333333336</v>
      </c>
      <c r="B178" s="290" t="s">
        <v>443</v>
      </c>
      <c r="C178" s="290">
        <v>206</v>
      </c>
      <c r="D178" s="290" t="str">
        <f>VLOOKUP(C178,site.locations!$A$2:$I$27,2)</f>
        <v>Spout Spring Branch</v>
      </c>
      <c r="E178" s="290" t="s">
        <v>223</v>
      </c>
      <c r="F178" s="290" t="s">
        <v>218</v>
      </c>
      <c r="G178" s="291">
        <v>150</v>
      </c>
      <c r="H178" s="291">
        <v>478</v>
      </c>
      <c r="I178" s="291">
        <v>8</v>
      </c>
      <c r="J178" s="291">
        <v>272.5</v>
      </c>
      <c r="K178" s="292">
        <v>2.92</v>
      </c>
      <c r="L178" s="293">
        <v>4.7E-2</v>
      </c>
      <c r="M178" s="291">
        <v>5</v>
      </c>
      <c r="N178" s="291" t="s">
        <v>219</v>
      </c>
      <c r="O178" s="286"/>
      <c r="P178" s="287"/>
      <c r="Q178" s="288"/>
    </row>
    <row r="179" spans="1:17" s="51" customFormat="1" ht="14.45">
      <c r="A179" s="289">
        <v>42590.375</v>
      </c>
      <c r="B179" s="290" t="s">
        <v>444</v>
      </c>
      <c r="C179" s="290">
        <v>306</v>
      </c>
      <c r="D179" s="290" t="str">
        <f>VLOOKUP(C179,site.locations!$A$2:$I$27,2)</f>
        <v>Prairie Creek</v>
      </c>
      <c r="E179" s="290" t="s">
        <v>235</v>
      </c>
      <c r="F179" s="290" t="s">
        <v>218</v>
      </c>
      <c r="G179" s="291">
        <v>122</v>
      </c>
      <c r="H179" s="291">
        <v>250</v>
      </c>
      <c r="I179" s="291">
        <v>8</v>
      </c>
      <c r="J179" s="291">
        <v>140</v>
      </c>
      <c r="K179" s="292">
        <v>0.94</v>
      </c>
      <c r="L179" s="293">
        <v>1.4E-2</v>
      </c>
      <c r="M179" s="291">
        <v>3.4</v>
      </c>
      <c r="N179" s="291" t="s">
        <v>219</v>
      </c>
      <c r="O179" s="286"/>
      <c r="P179" s="287"/>
      <c r="Q179" s="288"/>
    </row>
    <row r="180" spans="1:17" s="51" customFormat="1" ht="14.45">
      <c r="A180" s="289">
        <v>42590.71875</v>
      </c>
      <c r="B180" s="290" t="s">
        <v>445</v>
      </c>
      <c r="C180" s="290">
        <v>200</v>
      </c>
      <c r="D180" s="290" t="str">
        <f>VLOOKUP(C180,site.locations!$A$2:$I$27,2)</f>
        <v>Ward Slough</v>
      </c>
      <c r="E180" s="290" t="s">
        <v>446</v>
      </c>
      <c r="F180" s="290" t="s">
        <v>218</v>
      </c>
      <c r="G180" s="291">
        <v>140</v>
      </c>
      <c r="H180" s="291">
        <v>510</v>
      </c>
      <c r="I180" s="291">
        <v>8</v>
      </c>
      <c r="J180" s="291">
        <v>312.5</v>
      </c>
      <c r="K180" s="292">
        <v>0.26</v>
      </c>
      <c r="L180" s="293">
        <v>1.6E-2</v>
      </c>
      <c r="M180" s="291">
        <v>6.4</v>
      </c>
      <c r="N180" s="291" t="s">
        <v>219</v>
      </c>
      <c r="O180" s="286"/>
      <c r="P180" s="287"/>
      <c r="Q180" s="288"/>
    </row>
    <row r="181" spans="1:17" s="51" customFormat="1" ht="14.45">
      <c r="A181" s="289">
        <v>42593</v>
      </c>
      <c r="B181" s="290" t="s">
        <v>447</v>
      </c>
      <c r="C181" s="290">
        <v>102</v>
      </c>
      <c r="D181" s="290" t="str">
        <f>VLOOKUP(C181,site.locations!$A$2:$I$27,2)</f>
        <v>West Fork (Brentwood Park)</v>
      </c>
      <c r="E181" s="290" t="s">
        <v>318</v>
      </c>
      <c r="F181" s="290" t="s">
        <v>218</v>
      </c>
      <c r="G181" s="291">
        <v>52</v>
      </c>
      <c r="H181" s="291">
        <v>128</v>
      </c>
      <c r="I181" s="291">
        <v>8.3000000000000007</v>
      </c>
      <c r="J181" s="291">
        <v>72.5</v>
      </c>
      <c r="K181" s="292">
        <v>0.36</v>
      </c>
      <c r="L181" s="293">
        <v>8.9999999999999993E-3</v>
      </c>
      <c r="M181" s="291">
        <v>5.0999999999999996</v>
      </c>
      <c r="N181" s="291" t="s">
        <v>219</v>
      </c>
      <c r="O181" s="286"/>
      <c r="P181" s="287"/>
      <c r="Q181" s="288"/>
    </row>
    <row r="182" spans="1:17" s="51" customFormat="1" ht="14.45">
      <c r="A182" s="289">
        <v>42593</v>
      </c>
      <c r="B182" s="290" t="s">
        <v>448</v>
      </c>
      <c r="C182" s="290">
        <v>101</v>
      </c>
      <c r="D182" s="290" t="str">
        <f>VLOOKUP(C182,site.locations!$A$2:$I$27,2)</f>
        <v>West Fork at Baptist Ford Bridge</v>
      </c>
      <c r="E182" s="290" t="s">
        <v>349</v>
      </c>
      <c r="F182" s="290" t="s">
        <v>218</v>
      </c>
      <c r="G182" s="291">
        <v>80</v>
      </c>
      <c r="H182" s="291">
        <v>214</v>
      </c>
      <c r="I182" s="291">
        <v>8</v>
      </c>
      <c r="J182" s="291">
        <v>57.5</v>
      </c>
      <c r="K182" s="292">
        <v>0.25</v>
      </c>
      <c r="L182" s="293">
        <v>1.4E-2</v>
      </c>
      <c r="M182" s="291">
        <v>4.3</v>
      </c>
      <c r="N182" s="291" t="s">
        <v>219</v>
      </c>
      <c r="O182" s="286"/>
      <c r="P182" s="287"/>
      <c r="Q182" s="288"/>
    </row>
    <row r="183" spans="1:17" s="51" customFormat="1" ht="14.45">
      <c r="A183" s="289">
        <v>42593.458333333336</v>
      </c>
      <c r="B183" s="290" t="s">
        <v>449</v>
      </c>
      <c r="C183" s="290">
        <v>303</v>
      </c>
      <c r="D183" s="290" t="str">
        <f>VLOOKUP(C183,site.locations!$A$2:$I$27,2)</f>
        <v>Clear Creek</v>
      </c>
      <c r="E183" s="290" t="s">
        <v>229</v>
      </c>
      <c r="F183" s="290" t="s">
        <v>218</v>
      </c>
      <c r="G183" s="291">
        <v>118</v>
      </c>
      <c r="H183" s="291">
        <v>279</v>
      </c>
      <c r="I183" s="291">
        <v>7.6</v>
      </c>
      <c r="J183" s="291">
        <v>172.5</v>
      </c>
      <c r="K183" s="292">
        <v>3.42</v>
      </c>
      <c r="L183" s="293">
        <v>1.6E-2</v>
      </c>
      <c r="M183" s="291">
        <v>0.3</v>
      </c>
      <c r="N183" s="291" t="s">
        <v>219</v>
      </c>
      <c r="O183" s="286"/>
      <c r="P183" s="287"/>
      <c r="Q183" s="288"/>
    </row>
    <row r="184" spans="1:17" s="51" customFormat="1" ht="14.45">
      <c r="A184" s="289">
        <v>42593.458333333336</v>
      </c>
      <c r="B184" s="290" t="s">
        <v>450</v>
      </c>
      <c r="C184" s="290">
        <v>304</v>
      </c>
      <c r="D184" s="290" t="str">
        <f>VLOOKUP(C184,site.locations!$A$2:$I$27,2)</f>
        <v>Clifty Creek</v>
      </c>
      <c r="E184" s="290" t="s">
        <v>231</v>
      </c>
      <c r="F184" s="290" t="s">
        <v>218</v>
      </c>
      <c r="G184" s="291">
        <v>166</v>
      </c>
      <c r="H184" s="291">
        <v>408</v>
      </c>
      <c r="I184" s="291">
        <v>7.5</v>
      </c>
      <c r="J184" s="291">
        <v>232.5</v>
      </c>
      <c r="K184" s="292">
        <v>3.3</v>
      </c>
      <c r="L184" s="293">
        <v>1.4E-2</v>
      </c>
      <c r="M184" s="291">
        <v>0.1</v>
      </c>
      <c r="N184" s="291" t="s">
        <v>219</v>
      </c>
      <c r="O184" s="286"/>
      <c r="P184" s="287"/>
      <c r="Q184" s="288"/>
    </row>
    <row r="185" spans="1:17" s="51" customFormat="1" ht="14.45">
      <c r="A185" s="289">
        <v>42594.395833333336</v>
      </c>
      <c r="B185" s="290" t="s">
        <v>451</v>
      </c>
      <c r="C185" s="290">
        <v>305</v>
      </c>
      <c r="D185" s="290" t="str">
        <f>VLOOKUP(C185,site.locations!$A$2:$I$27,2)</f>
        <v>War Eagle Creek (Mill)</v>
      </c>
      <c r="E185" s="290" t="s">
        <v>225</v>
      </c>
      <c r="F185" s="290" t="s">
        <v>218</v>
      </c>
      <c r="G185" s="291">
        <v>82</v>
      </c>
      <c r="H185" s="291">
        <v>218</v>
      </c>
      <c r="I185" s="291">
        <v>7.9</v>
      </c>
      <c r="J185" s="291">
        <v>110</v>
      </c>
      <c r="K185" s="292">
        <v>0.9</v>
      </c>
      <c r="L185" s="293">
        <v>2.5999999999999999E-2</v>
      </c>
      <c r="M185" s="291">
        <v>5.5</v>
      </c>
      <c r="N185" s="291" t="s">
        <v>219</v>
      </c>
      <c r="O185" s="286"/>
      <c r="P185" s="287"/>
      <c r="Q185" s="288"/>
    </row>
    <row r="186" spans="1:17" s="51" customFormat="1" ht="14.45">
      <c r="A186" s="289">
        <v>42594.520833333336</v>
      </c>
      <c r="B186" s="290" t="s">
        <v>452</v>
      </c>
      <c r="C186" s="290">
        <v>302</v>
      </c>
      <c r="D186" s="290" t="str">
        <f>VLOOKUP(C186,site.locations!$A$2:$I$27,2)</f>
        <v>Glade Creek</v>
      </c>
      <c r="E186" s="290" t="s">
        <v>217</v>
      </c>
      <c r="F186" s="290" t="s">
        <v>218</v>
      </c>
      <c r="G186" s="291">
        <v>178</v>
      </c>
      <c r="H186" s="291">
        <v>416</v>
      </c>
      <c r="I186" s="291">
        <v>8.1</v>
      </c>
      <c r="J186" s="291">
        <v>225</v>
      </c>
      <c r="K186" s="292">
        <v>3.39</v>
      </c>
      <c r="L186" s="293">
        <v>5.8999999999999997E-2</v>
      </c>
      <c r="M186" s="291">
        <v>5.9</v>
      </c>
      <c r="N186" s="291" t="s">
        <v>219</v>
      </c>
      <c r="O186" s="286"/>
      <c r="P186" s="287"/>
      <c r="Q186" s="288"/>
    </row>
    <row r="187" spans="1:17" s="51" customFormat="1" ht="28.9">
      <c r="A187" s="289">
        <v>42596.604166666664</v>
      </c>
      <c r="B187" s="290" t="s">
        <v>453</v>
      </c>
      <c r="C187" s="290">
        <v>308</v>
      </c>
      <c r="D187" s="290" t="str">
        <f>VLOOKUP(C187,site.locations!$A$2:$I$27,2)</f>
        <v>Holman Creek Downstream of Huntsville</v>
      </c>
      <c r="E187" s="290" t="s">
        <v>454</v>
      </c>
      <c r="F187" s="290" t="s">
        <v>218</v>
      </c>
      <c r="G187" s="291">
        <v>104</v>
      </c>
      <c r="H187" s="291">
        <v>254</v>
      </c>
      <c r="I187" s="291">
        <v>7.5</v>
      </c>
      <c r="J187" s="291">
        <v>122.5</v>
      </c>
      <c r="K187" s="292">
        <v>0.43</v>
      </c>
      <c r="L187" s="293">
        <v>1.6E-2</v>
      </c>
      <c r="M187" s="291">
        <v>3.7</v>
      </c>
      <c r="N187" s="291" t="s">
        <v>219</v>
      </c>
      <c r="O187" s="286"/>
      <c r="P187" s="287"/>
      <c r="Q187" s="288"/>
    </row>
    <row r="188" spans="1:17" s="51" customFormat="1" ht="14.45">
      <c r="A188" s="296">
        <v>42596.645833333336</v>
      </c>
      <c r="B188" s="297" t="s">
        <v>455</v>
      </c>
      <c r="C188" s="297">
        <v>307</v>
      </c>
      <c r="D188" s="297" t="str">
        <f>VLOOKUP(C188,site.locations!$A$2:$I$27,2)</f>
        <v>Holman Creek Upstream of Huntsville</v>
      </c>
      <c r="E188" s="297" t="s">
        <v>456</v>
      </c>
      <c r="F188" s="297" t="s">
        <v>218</v>
      </c>
      <c r="G188" s="298">
        <v>124</v>
      </c>
      <c r="H188" s="298">
        <v>593</v>
      </c>
      <c r="I188" s="298">
        <v>8</v>
      </c>
      <c r="J188" s="298">
        <v>307.5</v>
      </c>
      <c r="K188" s="299">
        <v>5.0199999999999996</v>
      </c>
      <c r="L188" s="300"/>
      <c r="M188" s="298">
        <v>2.1</v>
      </c>
      <c r="N188" s="298" t="s">
        <v>219</v>
      </c>
      <c r="O188" s="286"/>
      <c r="P188" s="287"/>
      <c r="Q188" s="288"/>
    </row>
    <row r="189" spans="1:17" s="51" customFormat="1" ht="14.45">
      <c r="A189" s="289">
        <v>42598.729166666664</v>
      </c>
      <c r="B189" s="290" t="s">
        <v>457</v>
      </c>
      <c r="C189" s="290">
        <v>103</v>
      </c>
      <c r="D189" s="290" t="str">
        <f>VLOOKUP(C189,site.locations!$A$2:$I$27,2)</f>
        <v>Baldwin Creek Near St. Paul</v>
      </c>
      <c r="E189" s="290" t="s">
        <v>458</v>
      </c>
      <c r="F189" s="290" t="s">
        <v>218</v>
      </c>
      <c r="G189" s="291">
        <v>8</v>
      </c>
      <c r="H189" s="291">
        <v>25.5</v>
      </c>
      <c r="I189" s="291">
        <v>6.8</v>
      </c>
      <c r="J189" s="291">
        <v>27.5</v>
      </c>
      <c r="K189" s="292">
        <v>0.09</v>
      </c>
      <c r="L189" s="293">
        <v>1.9E-2</v>
      </c>
      <c r="M189" s="291">
        <v>1.7</v>
      </c>
      <c r="N189" s="291" t="s">
        <v>219</v>
      </c>
      <c r="O189" s="286"/>
      <c r="P189" s="287"/>
      <c r="Q189" s="288"/>
    </row>
    <row r="190" spans="1:17" s="51" customFormat="1" ht="14.45">
      <c r="A190" s="289">
        <v>42598.802083333336</v>
      </c>
      <c r="B190" s="290" t="s">
        <v>459</v>
      </c>
      <c r="C190" s="290">
        <v>300</v>
      </c>
      <c r="D190" s="290" t="str">
        <f>VLOOKUP(C190,site.locations!$A$2:$I$27,2)</f>
        <v>Brush Creek</v>
      </c>
      <c r="E190" s="290" t="s">
        <v>460</v>
      </c>
      <c r="F190" s="290" t="s">
        <v>218</v>
      </c>
      <c r="G190" s="291">
        <v>164</v>
      </c>
      <c r="H190" s="291">
        <v>406</v>
      </c>
      <c r="I190" s="291">
        <v>8</v>
      </c>
      <c r="J190" s="291">
        <v>225</v>
      </c>
      <c r="K190" s="292">
        <v>2.59</v>
      </c>
      <c r="L190" s="293">
        <v>2.5999999999999999E-2</v>
      </c>
      <c r="M190" s="291">
        <v>0.7</v>
      </c>
      <c r="N190" s="291" t="s">
        <v>219</v>
      </c>
      <c r="O190" s="286"/>
      <c r="P190" s="287"/>
      <c r="Q190" s="288"/>
    </row>
    <row r="191" spans="1:17" s="51" customFormat="1" ht="14.45">
      <c r="A191" s="289">
        <v>42599.575694444444</v>
      </c>
      <c r="B191" s="290" t="s">
        <v>461</v>
      </c>
      <c r="C191" s="290">
        <v>104</v>
      </c>
      <c r="D191" s="290" t="str">
        <f>VLOOKUP(C191,site.locations!$A$2:$I$27,2)</f>
        <v>White River Near St. Paul</v>
      </c>
      <c r="E191" s="290" t="s">
        <v>462</v>
      </c>
      <c r="F191" s="290" t="s">
        <v>218</v>
      </c>
      <c r="G191" s="291">
        <v>12</v>
      </c>
      <c r="H191" s="291">
        <v>37.200000000000003</v>
      </c>
      <c r="I191" s="291">
        <v>7</v>
      </c>
      <c r="J191" s="291">
        <v>27.5</v>
      </c>
      <c r="K191" s="292">
        <v>0.24</v>
      </c>
      <c r="L191" s="293">
        <v>2.1000000000000001E-2</v>
      </c>
      <c r="M191" s="291">
        <v>2.2999999999999998</v>
      </c>
      <c r="N191" s="291" t="s">
        <v>219</v>
      </c>
      <c r="O191" s="286"/>
      <c r="P191" s="287"/>
      <c r="Q191" s="288"/>
    </row>
    <row r="192" spans="1:17" s="51" customFormat="1" ht="14.45">
      <c r="A192" s="289">
        <v>42679</v>
      </c>
      <c r="B192" s="290" t="s">
        <v>463</v>
      </c>
      <c r="C192" s="290">
        <v>302</v>
      </c>
      <c r="D192" s="290" t="str">
        <f>VLOOKUP(C192,site.locations!$A$2:$I$27,2)</f>
        <v>Glade Creek</v>
      </c>
      <c r="E192" s="290" t="s">
        <v>217</v>
      </c>
      <c r="F192" s="290" t="s">
        <v>218</v>
      </c>
      <c r="G192" s="291">
        <v>192</v>
      </c>
      <c r="H192" s="291">
        <v>468</v>
      </c>
      <c r="I192" s="291">
        <v>8</v>
      </c>
      <c r="J192" s="291">
        <v>242.5</v>
      </c>
      <c r="K192" s="292">
        <v>2.99</v>
      </c>
      <c r="L192" s="293">
        <v>2.5999999999999999E-2</v>
      </c>
      <c r="M192" s="291">
        <v>0.8</v>
      </c>
      <c r="N192" s="291" t="s">
        <v>219</v>
      </c>
      <c r="O192" s="286"/>
      <c r="P192" s="287"/>
      <c r="Q192" s="288"/>
    </row>
    <row r="193" spans="1:17" s="51" customFormat="1" ht="14.45">
      <c r="A193" s="289">
        <v>42679</v>
      </c>
      <c r="B193" s="290" t="s">
        <v>464</v>
      </c>
      <c r="C193" s="290">
        <v>305</v>
      </c>
      <c r="D193" s="290" t="str">
        <f>VLOOKUP(C193,site.locations!$A$2:$I$27,2)</f>
        <v>War Eagle Creek (Mill)</v>
      </c>
      <c r="E193" s="290" t="s">
        <v>225</v>
      </c>
      <c r="F193" s="290" t="s">
        <v>218</v>
      </c>
      <c r="G193" s="291">
        <v>120</v>
      </c>
      <c r="H193" s="291">
        <v>344</v>
      </c>
      <c r="I193" s="291">
        <v>7.9</v>
      </c>
      <c r="J193" s="291">
        <v>210</v>
      </c>
      <c r="K193" s="292">
        <v>1.51</v>
      </c>
      <c r="L193" s="293">
        <v>1.7000000000000001E-2</v>
      </c>
      <c r="M193" s="291">
        <v>6.2</v>
      </c>
      <c r="N193" s="291" t="s">
        <v>219</v>
      </c>
      <c r="O193" s="286"/>
      <c r="P193" s="287"/>
      <c r="Q193" s="288"/>
    </row>
    <row r="194" spans="1:17" s="51" customFormat="1" ht="14.45">
      <c r="A194" s="289">
        <v>42679.614583333336</v>
      </c>
      <c r="B194" s="290" t="s">
        <v>465</v>
      </c>
      <c r="C194" s="290">
        <v>300</v>
      </c>
      <c r="D194" s="290" t="str">
        <f>VLOOKUP(C194,site.locations!$A$2:$I$27,2)</f>
        <v>Brush Creek</v>
      </c>
      <c r="E194" s="290" t="s">
        <v>466</v>
      </c>
      <c r="F194" s="290" t="s">
        <v>218</v>
      </c>
      <c r="G194" s="291">
        <v>178</v>
      </c>
      <c r="H194" s="291">
        <v>461</v>
      </c>
      <c r="I194" s="291">
        <v>7.8</v>
      </c>
      <c r="J194" s="291">
        <v>305</v>
      </c>
      <c r="K194" s="292">
        <v>1.73</v>
      </c>
      <c r="L194" s="293">
        <v>2.3E-2</v>
      </c>
      <c r="M194" s="291">
        <v>1.6</v>
      </c>
      <c r="N194" s="291" t="s">
        <v>219</v>
      </c>
      <c r="O194" s="286"/>
      <c r="P194" s="287"/>
      <c r="Q194" s="288"/>
    </row>
    <row r="195" spans="1:17" s="51" customFormat="1" ht="14.45">
      <c r="A195" s="289">
        <v>42679.659722222219</v>
      </c>
      <c r="B195" s="290" t="s">
        <v>467</v>
      </c>
      <c r="C195" s="290">
        <v>103</v>
      </c>
      <c r="D195" s="290" t="str">
        <f>VLOOKUP(C195,site.locations!$A$2:$I$27,2)</f>
        <v>Baldwin Creek Near St. Paul</v>
      </c>
      <c r="E195" s="290" t="s">
        <v>468</v>
      </c>
      <c r="F195" s="290" t="s">
        <v>218</v>
      </c>
      <c r="G195" s="291">
        <v>16</v>
      </c>
      <c r="H195" s="291">
        <v>49.2</v>
      </c>
      <c r="I195" s="291">
        <v>7</v>
      </c>
      <c r="J195" s="291">
        <v>40</v>
      </c>
      <c r="K195" s="292">
        <v>0.36</v>
      </c>
      <c r="L195" s="293">
        <v>2.5999999999999999E-2</v>
      </c>
      <c r="M195" s="291">
        <v>0.9</v>
      </c>
      <c r="N195" s="291" t="s">
        <v>219</v>
      </c>
      <c r="O195" s="286"/>
      <c r="P195" s="287"/>
      <c r="Q195" s="288"/>
    </row>
    <row r="196" spans="1:17" s="51" customFormat="1" ht="14.45">
      <c r="A196" s="289">
        <v>42680.583333333336</v>
      </c>
      <c r="B196" s="290" t="s">
        <v>469</v>
      </c>
      <c r="C196" s="290">
        <v>206</v>
      </c>
      <c r="D196" s="290" t="str">
        <f>VLOOKUP(C196,site.locations!$A$2:$I$27,2)</f>
        <v>Spout Spring Branch</v>
      </c>
      <c r="E196" s="290" t="s">
        <v>470</v>
      </c>
      <c r="F196" s="290" t="s">
        <v>218</v>
      </c>
      <c r="G196" s="291">
        <v>152</v>
      </c>
      <c r="H196" s="291">
        <v>488</v>
      </c>
      <c r="I196" s="291">
        <v>7.9</v>
      </c>
      <c r="J196" s="291">
        <v>270</v>
      </c>
      <c r="K196" s="292">
        <v>2.08</v>
      </c>
      <c r="L196" s="293">
        <v>4.9000000000000002E-2</v>
      </c>
      <c r="M196" s="291">
        <v>1</v>
      </c>
      <c r="N196" s="291" t="s">
        <v>219</v>
      </c>
      <c r="O196" s="286"/>
      <c r="P196" s="287"/>
      <c r="Q196" s="288"/>
    </row>
    <row r="197" spans="1:17" s="51" customFormat="1" ht="14.45">
      <c r="A197" s="289">
        <v>42681.395833333336</v>
      </c>
      <c r="B197" s="290" t="s">
        <v>471</v>
      </c>
      <c r="C197" s="290">
        <v>306</v>
      </c>
      <c r="D197" s="290" t="str">
        <f>VLOOKUP(C197,site.locations!$A$2:$I$27,2)</f>
        <v>Prairie Creek</v>
      </c>
      <c r="E197" s="290" t="s">
        <v>254</v>
      </c>
      <c r="F197" s="290" t="s">
        <v>218</v>
      </c>
      <c r="G197" s="291">
        <v>150</v>
      </c>
      <c r="H197" s="291">
        <v>338</v>
      </c>
      <c r="I197" s="291">
        <v>7.9</v>
      </c>
      <c r="J197" s="291">
        <v>187.5</v>
      </c>
      <c r="K197" s="292">
        <v>1.35</v>
      </c>
      <c r="L197" s="293">
        <v>1.9E-2</v>
      </c>
      <c r="M197" s="291">
        <v>3.3</v>
      </c>
      <c r="N197" s="291" t="s">
        <v>219</v>
      </c>
      <c r="O197" s="286"/>
      <c r="P197" s="287"/>
      <c r="Q197" s="288"/>
    </row>
    <row r="198" spans="1:17" s="51" customFormat="1" ht="14.45">
      <c r="A198" s="289">
        <v>42681.458333333336</v>
      </c>
      <c r="B198" s="290" t="s">
        <v>472</v>
      </c>
      <c r="C198" s="290">
        <v>104</v>
      </c>
      <c r="D198" s="290" t="str">
        <f>VLOOKUP(C198,site.locations!$A$2:$I$27,2)</f>
        <v>White River Near St. Paul</v>
      </c>
      <c r="E198" s="290" t="s">
        <v>462</v>
      </c>
      <c r="F198" s="290" t="s">
        <v>218</v>
      </c>
      <c r="G198" s="291">
        <v>16</v>
      </c>
      <c r="H198" s="291">
        <v>52.8</v>
      </c>
      <c r="I198" s="291">
        <v>6.8</v>
      </c>
      <c r="J198" s="291">
        <v>35</v>
      </c>
      <c r="K198" s="292">
        <v>0.26</v>
      </c>
      <c r="L198" s="293">
        <v>7.0000000000000001E-3</v>
      </c>
      <c r="M198" s="291">
        <v>0.7</v>
      </c>
      <c r="N198" s="291" t="s">
        <v>219</v>
      </c>
      <c r="O198" s="286"/>
      <c r="P198" s="287"/>
      <c r="Q198" s="288"/>
    </row>
    <row r="199" spans="1:17" s="51" customFormat="1" ht="14.45">
      <c r="A199" s="289">
        <v>42681.604166666664</v>
      </c>
      <c r="B199" s="290" t="s">
        <v>473</v>
      </c>
      <c r="C199" s="290">
        <v>205</v>
      </c>
      <c r="D199" s="290" t="str">
        <f>VLOOKUP(C199,site.locations!$A$2:$I$27,2)</f>
        <v>Hock Creek</v>
      </c>
      <c r="E199" s="290" t="s">
        <v>474</v>
      </c>
      <c r="F199" s="290" t="s">
        <v>218</v>
      </c>
      <c r="G199" s="291">
        <v>66</v>
      </c>
      <c r="H199" s="291">
        <v>171</v>
      </c>
      <c r="I199" s="291">
        <v>7.5</v>
      </c>
      <c r="J199" s="291">
        <v>15</v>
      </c>
      <c r="K199" s="292">
        <v>0.3</v>
      </c>
      <c r="L199" s="293">
        <v>8.9999999999999993E-3</v>
      </c>
      <c r="M199" s="291">
        <v>19.7</v>
      </c>
      <c r="N199" s="291" t="s">
        <v>219</v>
      </c>
      <c r="O199" s="286"/>
      <c r="P199" s="287"/>
      <c r="Q199" s="288"/>
    </row>
    <row r="200" spans="1:17" s="51" customFormat="1" ht="14.45">
      <c r="A200" s="289">
        <v>42681.604166666664</v>
      </c>
      <c r="B200" s="290" t="s">
        <v>475</v>
      </c>
      <c r="C200" s="290">
        <v>202</v>
      </c>
      <c r="D200" s="290" t="str">
        <f>VLOOKUP(C200,site.locations!$A$2:$I$27,2)</f>
        <v>Mullins Creek at the U of A</v>
      </c>
      <c r="E200" s="290" t="s">
        <v>476</v>
      </c>
      <c r="F200" s="290" t="s">
        <v>218</v>
      </c>
      <c r="G200" s="291">
        <v>148</v>
      </c>
      <c r="H200" s="291">
        <v>583</v>
      </c>
      <c r="I200" s="291">
        <v>7.7</v>
      </c>
      <c r="J200" s="291">
        <v>352.5</v>
      </c>
      <c r="K200" s="292">
        <v>0.49</v>
      </c>
      <c r="L200" s="293">
        <v>2.1000000000000001E-2</v>
      </c>
      <c r="M200" s="291">
        <v>1</v>
      </c>
      <c r="N200" s="291" t="s">
        <v>219</v>
      </c>
      <c r="O200" s="286"/>
      <c r="P200" s="287"/>
      <c r="Q200" s="288"/>
    </row>
    <row r="201" spans="1:17" s="51" customFormat="1" ht="14.45">
      <c r="A201" s="289">
        <v>42683.604166666664</v>
      </c>
      <c r="B201" s="290" t="s">
        <v>477</v>
      </c>
      <c r="C201" s="290">
        <v>303</v>
      </c>
      <c r="D201" s="290" t="str">
        <f>VLOOKUP(C201,site.locations!$A$2:$I$27,2)</f>
        <v>Clear Creek</v>
      </c>
      <c r="E201" s="290" t="s">
        <v>229</v>
      </c>
      <c r="F201" s="290" t="s">
        <v>218</v>
      </c>
      <c r="G201" s="291">
        <v>120</v>
      </c>
      <c r="H201" s="291">
        <v>287</v>
      </c>
      <c r="I201" s="291">
        <v>7.7</v>
      </c>
      <c r="J201" s="291">
        <v>140</v>
      </c>
      <c r="K201" s="292">
        <v>2.36</v>
      </c>
      <c r="L201" s="293">
        <v>1.7000000000000001E-2</v>
      </c>
      <c r="M201" s="291">
        <v>0.3</v>
      </c>
      <c r="N201" s="291" t="s">
        <v>219</v>
      </c>
      <c r="O201" s="286"/>
      <c r="P201" s="287"/>
      <c r="Q201" s="288"/>
    </row>
    <row r="202" spans="1:17" s="51" customFormat="1" ht="14.45">
      <c r="A202" s="289">
        <v>42683.645833333336</v>
      </c>
      <c r="B202" s="290" t="s">
        <v>478</v>
      </c>
      <c r="C202" s="290">
        <v>304</v>
      </c>
      <c r="D202" s="290" t="str">
        <f>VLOOKUP(C202,site.locations!$A$2:$I$27,2)</f>
        <v>Clifty Creek</v>
      </c>
      <c r="E202" s="290" t="s">
        <v>231</v>
      </c>
      <c r="F202" s="290" t="s">
        <v>218</v>
      </c>
      <c r="G202" s="291">
        <v>168</v>
      </c>
      <c r="H202" s="291">
        <v>404</v>
      </c>
      <c r="I202" s="291">
        <v>7.5</v>
      </c>
      <c r="J202" s="291">
        <v>197.8</v>
      </c>
      <c r="K202" s="292">
        <v>3.4</v>
      </c>
      <c r="L202" s="293">
        <v>3.6999999999999998E-2</v>
      </c>
      <c r="M202" s="291">
        <v>2.5</v>
      </c>
      <c r="N202" s="291" t="s">
        <v>219</v>
      </c>
      <c r="O202" s="286"/>
      <c r="P202" s="287"/>
      <c r="Q202" s="288"/>
    </row>
    <row r="203" spans="1:17" s="51" customFormat="1" ht="14.45">
      <c r="A203" s="289">
        <v>42684.527777777781</v>
      </c>
      <c r="B203" s="290" t="s">
        <v>479</v>
      </c>
      <c r="C203" s="290">
        <v>102</v>
      </c>
      <c r="D203" s="290" t="str">
        <f>VLOOKUP(C203,site.locations!$A$2:$I$27,2)</f>
        <v>West Fork (Brentwood Park)</v>
      </c>
      <c r="E203" s="290" t="s">
        <v>318</v>
      </c>
      <c r="F203" s="290" t="s">
        <v>218</v>
      </c>
      <c r="G203" s="291">
        <v>74</v>
      </c>
      <c r="H203" s="291">
        <v>182</v>
      </c>
      <c r="I203" s="291">
        <v>7.8</v>
      </c>
      <c r="J203" s="291">
        <v>82.2</v>
      </c>
      <c r="K203" s="292">
        <v>0.13</v>
      </c>
      <c r="L203" s="293">
        <v>1.4E-2</v>
      </c>
      <c r="M203" s="291">
        <v>2.2999999999999998</v>
      </c>
      <c r="N203" s="291" t="s">
        <v>219</v>
      </c>
      <c r="O203" s="286"/>
      <c r="P203" s="287"/>
      <c r="Q203" s="288"/>
    </row>
    <row r="204" spans="1:17" s="51" customFormat="1" ht="14.45">
      <c r="A204" s="289">
        <v>42684.572916666664</v>
      </c>
      <c r="B204" s="290" t="s">
        <v>480</v>
      </c>
      <c r="C204" s="290">
        <v>101</v>
      </c>
      <c r="D204" s="290" t="str">
        <f>VLOOKUP(C204,site.locations!$A$2:$I$27,2)</f>
        <v>West Fork at Baptist Ford Bridge</v>
      </c>
      <c r="E204" s="290" t="s">
        <v>349</v>
      </c>
      <c r="F204" s="290" t="s">
        <v>218</v>
      </c>
      <c r="G204" s="291">
        <v>80</v>
      </c>
      <c r="H204" s="291">
        <v>285</v>
      </c>
      <c r="I204" s="291">
        <v>7.7</v>
      </c>
      <c r="J204" s="291">
        <v>113.3</v>
      </c>
      <c r="K204" s="292">
        <v>0.13</v>
      </c>
      <c r="L204" s="293">
        <v>1.7000000000000001E-2</v>
      </c>
      <c r="M204" s="291">
        <v>3.3</v>
      </c>
      <c r="N204" s="291" t="s">
        <v>219</v>
      </c>
      <c r="O204" s="286"/>
      <c r="P204" s="287"/>
      <c r="Q204" s="288"/>
    </row>
    <row r="205" spans="1:17" s="51" customFormat="1" ht="14.45">
      <c r="A205" s="289">
        <v>42686</v>
      </c>
      <c r="B205" s="290" t="s">
        <v>481</v>
      </c>
      <c r="C205" s="290">
        <v>200</v>
      </c>
      <c r="D205" s="290" t="str">
        <f>VLOOKUP(C205,site.locations!$A$2:$I$27,2)</f>
        <v>Ward Slough</v>
      </c>
      <c r="E205" s="290" t="s">
        <v>446</v>
      </c>
      <c r="F205" s="290" t="s">
        <v>218</v>
      </c>
      <c r="G205" s="291">
        <v>172</v>
      </c>
      <c r="H205" s="291">
        <v>707</v>
      </c>
      <c r="I205" s="291">
        <v>7.6</v>
      </c>
      <c r="J205" s="291">
        <v>397.8</v>
      </c>
      <c r="K205" s="292">
        <v>0.2</v>
      </c>
      <c r="L205" s="293">
        <v>2.5999999999999999E-2</v>
      </c>
      <c r="M205" s="291">
        <v>7.3</v>
      </c>
      <c r="N205" s="291" t="s">
        <v>219</v>
      </c>
      <c r="O205" s="286"/>
      <c r="P205" s="287"/>
      <c r="Q205" s="288"/>
    </row>
    <row r="206" spans="1:17" s="51" customFormat="1" ht="14.45">
      <c r="A206" s="289">
        <v>42687</v>
      </c>
      <c r="B206" s="290" t="s">
        <v>482</v>
      </c>
      <c r="C206" s="290">
        <v>210</v>
      </c>
      <c r="D206" s="290" t="str">
        <f>VLOOKUP(C206,site.locations!$A$2:$I$27,2)</f>
        <v>Town Branch (White River Ball fields)</v>
      </c>
      <c r="E206" s="290" t="s">
        <v>315</v>
      </c>
      <c r="F206" s="290" t="s">
        <v>218</v>
      </c>
      <c r="G206" s="291">
        <v>142</v>
      </c>
      <c r="H206" s="291">
        <v>508</v>
      </c>
      <c r="I206" s="291">
        <v>7.8</v>
      </c>
      <c r="J206" s="291">
        <v>240</v>
      </c>
      <c r="K206" s="292">
        <v>0.37</v>
      </c>
      <c r="L206" s="293">
        <v>0.02</v>
      </c>
      <c r="M206" s="291">
        <v>0.9</v>
      </c>
      <c r="N206" s="291" t="s">
        <v>219</v>
      </c>
      <c r="O206" s="286"/>
      <c r="P206" s="287"/>
      <c r="Q206" s="288"/>
    </row>
    <row r="207" spans="1:17" s="51" customFormat="1" ht="14.45">
      <c r="A207" s="289">
        <v>42687</v>
      </c>
      <c r="B207" s="290" t="s">
        <v>483</v>
      </c>
      <c r="C207" s="290">
        <v>301</v>
      </c>
      <c r="D207" s="290" t="str">
        <f>VLOOKUP(C207,site.locations!$A$2:$I$27,2)</f>
        <v>War Eagle Creek (Huntsville)</v>
      </c>
      <c r="E207" s="290" t="s">
        <v>239</v>
      </c>
      <c r="F207" s="290" t="s">
        <v>218</v>
      </c>
      <c r="G207" s="291">
        <v>114</v>
      </c>
      <c r="H207" s="291">
        <v>431</v>
      </c>
      <c r="I207" s="291">
        <v>7.8</v>
      </c>
      <c r="J207" s="291">
        <v>197.8</v>
      </c>
      <c r="K207" s="292">
        <v>1.87</v>
      </c>
      <c r="L207" s="293">
        <v>3.4000000000000002E-2</v>
      </c>
      <c r="M207" s="291">
        <v>1.6</v>
      </c>
      <c r="N207" s="291" t="s">
        <v>219</v>
      </c>
      <c r="O207" s="286"/>
      <c r="P207" s="287"/>
      <c r="Q207" s="288"/>
    </row>
    <row r="208" spans="1:17" s="51" customFormat="1" ht="28.9">
      <c r="A208" s="289">
        <v>42690.458333333336</v>
      </c>
      <c r="B208" s="290" t="s">
        <v>484</v>
      </c>
      <c r="C208" s="290">
        <v>307</v>
      </c>
      <c r="D208" s="290" t="str">
        <f>VLOOKUP(C208,site.locations!$A$2:$I$27,2)</f>
        <v>Holman Creek Upstream of Huntsville</v>
      </c>
      <c r="E208" s="290" t="s">
        <v>330</v>
      </c>
      <c r="F208" s="290" t="s">
        <v>218</v>
      </c>
      <c r="G208" s="291">
        <v>132</v>
      </c>
      <c r="H208" s="291">
        <v>339</v>
      </c>
      <c r="I208" s="291">
        <v>7.3</v>
      </c>
      <c r="J208" s="291">
        <v>157.80000000000001</v>
      </c>
      <c r="K208" s="292">
        <v>1.03</v>
      </c>
      <c r="L208" s="293">
        <v>2.4E-2</v>
      </c>
      <c r="M208" s="291">
        <v>1.9</v>
      </c>
      <c r="N208" s="291" t="s">
        <v>219</v>
      </c>
      <c r="O208" s="286"/>
      <c r="P208" s="287"/>
      <c r="Q208" s="288"/>
    </row>
    <row r="209" spans="1:17" s="51" customFormat="1" ht="14.45">
      <c r="A209" s="289">
        <v>42690.489583333336</v>
      </c>
      <c r="B209" s="290" t="s">
        <v>485</v>
      </c>
      <c r="C209" s="290">
        <v>201</v>
      </c>
      <c r="D209" s="290" t="str">
        <f>VLOOKUP(C209,site.locations!$A$2:$I$27,2)</f>
        <v>Middle Fork of W.R. at Harris Rd</v>
      </c>
      <c r="E209" s="290" t="s">
        <v>301</v>
      </c>
      <c r="F209" s="290" t="s">
        <v>218</v>
      </c>
      <c r="G209" s="291">
        <v>58</v>
      </c>
      <c r="H209" s="291">
        <v>160.9</v>
      </c>
      <c r="I209" s="291">
        <v>7.1</v>
      </c>
      <c r="J209" s="291">
        <v>62.2</v>
      </c>
      <c r="K209" s="292">
        <v>0.1</v>
      </c>
      <c r="L209" s="293">
        <v>0.01</v>
      </c>
      <c r="M209" s="291">
        <v>1.1000000000000001</v>
      </c>
      <c r="N209" s="291" t="s">
        <v>219</v>
      </c>
      <c r="O209" s="286"/>
      <c r="P209" s="287"/>
      <c r="Q209" s="288"/>
    </row>
    <row r="210" spans="1:17" s="51" customFormat="1" ht="28.9">
      <c r="A210" s="289">
        <v>42690.604166666664</v>
      </c>
      <c r="B210" s="290" t="s">
        <v>486</v>
      </c>
      <c r="C210" s="290">
        <v>308</v>
      </c>
      <c r="D210" s="290" t="str">
        <f>VLOOKUP(C210,site.locations!$A$2:$I$27,2)</f>
        <v>Holman Creek Downstream of Huntsville</v>
      </c>
      <c r="E210" s="290" t="s">
        <v>328</v>
      </c>
      <c r="F210" s="290" t="s">
        <v>218</v>
      </c>
      <c r="G210" s="291">
        <v>98</v>
      </c>
      <c r="H210" s="291">
        <v>842</v>
      </c>
      <c r="I210" s="291">
        <v>7.8</v>
      </c>
      <c r="J210" s="291">
        <v>428.9</v>
      </c>
      <c r="K210" s="292">
        <v>6.35</v>
      </c>
      <c r="L210" s="293">
        <v>0.123</v>
      </c>
      <c r="M210" s="291">
        <v>0.7</v>
      </c>
      <c r="N210" s="291" t="s">
        <v>219</v>
      </c>
      <c r="O210" s="286"/>
      <c r="P210" s="287"/>
      <c r="Q210" s="288"/>
    </row>
    <row r="211" spans="1:17" s="51" customFormat="1" ht="14.45">
      <c r="A211" s="289">
        <v>42767.395833333336</v>
      </c>
      <c r="B211" s="290" t="s">
        <v>487</v>
      </c>
      <c r="C211" s="290">
        <v>103</v>
      </c>
      <c r="D211" s="290" t="str">
        <f>VLOOKUP(C211,site.locations!$A$2:$I$27,2)</f>
        <v>Baldwin Creek Near St. Paul</v>
      </c>
      <c r="E211" s="290" t="s">
        <v>488</v>
      </c>
      <c r="F211" s="290" t="s">
        <v>218</v>
      </c>
      <c r="G211" s="291">
        <v>8</v>
      </c>
      <c r="H211" s="291">
        <v>26.8</v>
      </c>
      <c r="I211" s="291">
        <v>7.2</v>
      </c>
      <c r="J211" s="291">
        <v>37.799999999999997</v>
      </c>
      <c r="K211" s="292">
        <v>0.12</v>
      </c>
      <c r="L211" s="293">
        <v>1.6E-2</v>
      </c>
      <c r="M211" s="291">
        <v>1</v>
      </c>
      <c r="N211" s="291" t="s">
        <v>219</v>
      </c>
      <c r="O211" s="286"/>
      <c r="P211" s="287"/>
      <c r="Q211" s="288"/>
    </row>
    <row r="212" spans="1:17" s="51" customFormat="1" ht="14.45">
      <c r="A212" s="289">
        <v>42767.395833333336</v>
      </c>
      <c r="B212" s="290" t="s">
        <v>489</v>
      </c>
      <c r="C212" s="290">
        <v>300</v>
      </c>
      <c r="D212" s="290" t="str">
        <f>VLOOKUP(C212,site.locations!$A$2:$I$27,2)</f>
        <v>Brush Creek</v>
      </c>
      <c r="E212" s="290" t="s">
        <v>490</v>
      </c>
      <c r="F212" s="290" t="s">
        <v>218</v>
      </c>
      <c r="G212" s="291">
        <v>152</v>
      </c>
      <c r="H212" s="291">
        <v>460</v>
      </c>
      <c r="I212" s="291">
        <v>7.5</v>
      </c>
      <c r="J212" s="291">
        <v>246.7</v>
      </c>
      <c r="K212" s="292">
        <v>4.2</v>
      </c>
      <c r="L212" s="293">
        <v>2.9000000000000001E-2</v>
      </c>
      <c r="M212" s="291">
        <v>23.3</v>
      </c>
      <c r="N212" s="291" t="s">
        <v>219</v>
      </c>
      <c r="O212" s="286"/>
      <c r="P212" s="287"/>
      <c r="Q212" s="288"/>
    </row>
    <row r="213" spans="1:17" s="51" customFormat="1" ht="14.45">
      <c r="A213" s="289">
        <v>42770.5625</v>
      </c>
      <c r="B213" s="290" t="s">
        <v>491</v>
      </c>
      <c r="C213" s="290">
        <v>306</v>
      </c>
      <c r="D213" s="290" t="str">
        <f>VLOOKUP(C213,site.locations!$A$2:$I$27,2)</f>
        <v>Prairie Creek</v>
      </c>
      <c r="E213" s="290" t="s">
        <v>235</v>
      </c>
      <c r="F213" s="290" t="s">
        <v>218</v>
      </c>
      <c r="G213" s="291">
        <v>152</v>
      </c>
      <c r="H213" s="291">
        <v>380</v>
      </c>
      <c r="I213" s="291">
        <v>8</v>
      </c>
      <c r="J213" s="291">
        <v>228.9</v>
      </c>
      <c r="K213" s="292">
        <v>1.91</v>
      </c>
      <c r="L213" s="293">
        <v>2.3E-2</v>
      </c>
      <c r="M213" s="291">
        <v>3.6</v>
      </c>
      <c r="N213" s="291" t="s">
        <v>219</v>
      </c>
      <c r="O213" s="286"/>
      <c r="P213" s="287"/>
      <c r="Q213" s="288"/>
    </row>
    <row r="214" spans="1:17" s="51" customFormat="1" ht="14.45">
      <c r="A214" s="289">
        <v>42770.5625</v>
      </c>
      <c r="B214" s="290" t="s">
        <v>492</v>
      </c>
      <c r="C214" s="290">
        <v>206</v>
      </c>
      <c r="D214" s="290" t="str">
        <f>VLOOKUP(C214,site.locations!$A$2:$I$27,2)</f>
        <v>Spout Spring Branch</v>
      </c>
      <c r="E214" s="290" t="s">
        <v>223</v>
      </c>
      <c r="F214" s="290" t="s">
        <v>218</v>
      </c>
      <c r="G214" s="291">
        <v>150</v>
      </c>
      <c r="H214" s="291">
        <v>508</v>
      </c>
      <c r="I214" s="291">
        <v>8</v>
      </c>
      <c r="J214" s="291">
        <v>280</v>
      </c>
      <c r="K214" s="292">
        <v>2.86</v>
      </c>
      <c r="L214" s="293">
        <v>2.4E-2</v>
      </c>
      <c r="M214" s="291">
        <v>0</v>
      </c>
      <c r="N214" s="291" t="s">
        <v>219</v>
      </c>
      <c r="O214" s="286"/>
      <c r="P214" s="287"/>
      <c r="Q214" s="288"/>
    </row>
    <row r="215" spans="1:17" s="51" customFormat="1" ht="14.45">
      <c r="A215" s="289">
        <v>42772</v>
      </c>
      <c r="B215" s="290" t="s">
        <v>493</v>
      </c>
      <c r="C215" s="290">
        <v>302</v>
      </c>
      <c r="D215" s="290" t="str">
        <f>VLOOKUP(C215,site.locations!$A$2:$I$27,2)</f>
        <v>Glade Creek</v>
      </c>
      <c r="E215" s="290" t="s">
        <v>217</v>
      </c>
      <c r="F215" s="290" t="s">
        <v>218</v>
      </c>
      <c r="G215" s="291">
        <v>140</v>
      </c>
      <c r="H215" s="291">
        <v>397</v>
      </c>
      <c r="I215" s="291">
        <v>8.5</v>
      </c>
      <c r="J215" s="291">
        <v>215.6</v>
      </c>
      <c r="K215" s="292">
        <v>3.63</v>
      </c>
      <c r="L215" s="293">
        <v>1.4E-2</v>
      </c>
      <c r="M215" s="291">
        <v>2.2999999999999998</v>
      </c>
      <c r="N215" s="291" t="s">
        <v>219</v>
      </c>
      <c r="O215" s="286"/>
      <c r="P215" s="287"/>
      <c r="Q215" s="288"/>
    </row>
    <row r="216" spans="1:17" s="51" customFormat="1" ht="14.45">
      <c r="A216" s="289">
        <v>42772</v>
      </c>
      <c r="B216" s="290" t="s">
        <v>494</v>
      </c>
      <c r="C216" s="290">
        <v>305</v>
      </c>
      <c r="D216" s="290" t="str">
        <f>VLOOKUP(C216,site.locations!$A$2:$I$27,2)</f>
        <v>War Eagle Creek (Mill)</v>
      </c>
      <c r="E216" s="290" t="s">
        <v>225</v>
      </c>
      <c r="F216" s="290" t="s">
        <v>218</v>
      </c>
      <c r="G216" s="291">
        <v>88</v>
      </c>
      <c r="H216" s="291">
        <v>267</v>
      </c>
      <c r="I216" s="291">
        <v>8.1999999999999993</v>
      </c>
      <c r="J216" s="291">
        <v>153.30000000000001</v>
      </c>
      <c r="K216" s="292">
        <v>1.97</v>
      </c>
      <c r="L216" s="293">
        <v>1.7000000000000001E-2</v>
      </c>
      <c r="M216" s="291">
        <v>5.3</v>
      </c>
      <c r="N216" s="291" t="s">
        <v>219</v>
      </c>
      <c r="O216" s="286"/>
      <c r="P216" s="287"/>
      <c r="Q216" s="288"/>
    </row>
    <row r="217" spans="1:17" s="51" customFormat="1" ht="14.45">
      <c r="A217" s="289">
        <v>42774</v>
      </c>
      <c r="B217" s="290" t="s">
        <v>495</v>
      </c>
      <c r="C217" s="290">
        <v>104</v>
      </c>
      <c r="D217" s="290" t="str">
        <f>VLOOKUP(C217,site.locations!$A$2:$I$27,2)</f>
        <v>White River Near St. Paul</v>
      </c>
      <c r="E217" s="290" t="s">
        <v>496</v>
      </c>
      <c r="F217" s="290" t="s">
        <v>218</v>
      </c>
      <c r="G217" s="291">
        <v>10</v>
      </c>
      <c r="H217" s="291">
        <v>35.299999999999997</v>
      </c>
      <c r="I217" s="291">
        <v>7.3</v>
      </c>
      <c r="J217" s="291">
        <v>35.6</v>
      </c>
      <c r="K217" s="292">
        <v>0.54</v>
      </c>
      <c r="L217" s="293">
        <v>5.2999999999999999E-2</v>
      </c>
      <c r="M217" s="291">
        <v>0.7</v>
      </c>
      <c r="N217" s="291" t="s">
        <v>219</v>
      </c>
      <c r="O217" s="286"/>
      <c r="P217" s="287"/>
      <c r="Q217" s="288"/>
    </row>
    <row r="218" spans="1:17" s="51" customFormat="1" ht="14.45">
      <c r="A218" s="289">
        <v>42776.447916666664</v>
      </c>
      <c r="B218" s="290" t="s">
        <v>497</v>
      </c>
      <c r="C218" s="290">
        <v>210</v>
      </c>
      <c r="D218" s="290" t="str">
        <f>VLOOKUP(C218,site.locations!$A$2:$I$27,2)</f>
        <v>Town Branch (White River Ball fields)</v>
      </c>
      <c r="E218" s="290" t="s">
        <v>315</v>
      </c>
      <c r="F218" s="290" t="s">
        <v>218</v>
      </c>
      <c r="G218" s="291">
        <v>146</v>
      </c>
      <c r="H218" s="291">
        <v>564</v>
      </c>
      <c r="I218" s="291">
        <v>7.5</v>
      </c>
      <c r="J218" s="291">
        <v>426.7</v>
      </c>
      <c r="K218" s="292">
        <v>6.55</v>
      </c>
      <c r="L218" s="293">
        <v>1.3939999999999999</v>
      </c>
      <c r="M218" s="336"/>
      <c r="N218" s="291" t="s">
        <v>219</v>
      </c>
      <c r="O218" s="286"/>
      <c r="P218" s="287"/>
      <c r="Q218" s="288"/>
    </row>
    <row r="219" spans="1:17" s="51" customFormat="1" ht="14.45">
      <c r="A219" s="289">
        <v>42777.68472222222</v>
      </c>
      <c r="B219" s="290" t="s">
        <v>498</v>
      </c>
      <c r="C219" s="290">
        <v>301</v>
      </c>
      <c r="D219" s="290" t="str">
        <f>VLOOKUP(C219,site.locations!$A$2:$I$27,2)</f>
        <v>War Eagle Creek (Huntsville)</v>
      </c>
      <c r="E219" s="290" t="s">
        <v>239</v>
      </c>
      <c r="F219" s="290" t="s">
        <v>218</v>
      </c>
      <c r="G219" s="291">
        <v>74</v>
      </c>
      <c r="H219" s="291">
        <v>266</v>
      </c>
      <c r="I219" s="291">
        <v>8.1</v>
      </c>
      <c r="J219" s="291">
        <v>162.19999999999999</v>
      </c>
      <c r="K219" s="292">
        <v>1.3</v>
      </c>
      <c r="L219" s="293">
        <v>2.7E-2</v>
      </c>
      <c r="M219" s="291">
        <v>1.2</v>
      </c>
      <c r="N219" s="291" t="s">
        <v>219</v>
      </c>
      <c r="O219" s="286"/>
      <c r="P219" s="287"/>
      <c r="Q219" s="288"/>
    </row>
    <row r="220" spans="1:17" s="51" customFormat="1" ht="14.45">
      <c r="A220" s="289">
        <v>42778</v>
      </c>
      <c r="B220" s="290" t="s">
        <v>499</v>
      </c>
      <c r="C220" s="290">
        <v>200</v>
      </c>
      <c r="D220" s="290" t="str">
        <f>VLOOKUP(C220,site.locations!$A$2:$I$27,2)</f>
        <v>Ward Slough</v>
      </c>
      <c r="E220" s="290" t="s">
        <v>446</v>
      </c>
      <c r="F220" s="290" t="s">
        <v>218</v>
      </c>
      <c r="G220" s="291">
        <v>144</v>
      </c>
      <c r="H220" s="291">
        <v>655</v>
      </c>
      <c r="I220" s="291">
        <v>8</v>
      </c>
      <c r="J220" s="291">
        <v>388.9</v>
      </c>
      <c r="K220" s="292">
        <v>0.2</v>
      </c>
      <c r="L220" s="293">
        <v>2.1000000000000001E-2</v>
      </c>
      <c r="M220" s="291">
        <v>15.6</v>
      </c>
      <c r="N220" s="291" t="s">
        <v>219</v>
      </c>
      <c r="O220" s="286"/>
      <c r="P220" s="287"/>
      <c r="Q220" s="288"/>
    </row>
    <row r="221" spans="1:17" s="51" customFormat="1" ht="14.45">
      <c r="A221" s="289">
        <v>42779.604166666664</v>
      </c>
      <c r="B221" s="290" t="s">
        <v>500</v>
      </c>
      <c r="C221" s="290">
        <v>205</v>
      </c>
      <c r="D221" s="290" t="str">
        <f>VLOOKUP(C221,site.locations!$A$2:$I$27,2)</f>
        <v>Hock Creek</v>
      </c>
      <c r="E221" s="290" t="s">
        <v>100</v>
      </c>
      <c r="F221" s="290" t="s">
        <v>218</v>
      </c>
      <c r="G221" s="291">
        <v>32</v>
      </c>
      <c r="H221" s="291">
        <v>121.8</v>
      </c>
      <c r="I221" s="291">
        <v>7.6</v>
      </c>
      <c r="J221" s="291">
        <v>104.4</v>
      </c>
      <c r="K221" s="292">
        <v>1.41</v>
      </c>
      <c r="L221" s="293">
        <v>8.9999999999999993E-3</v>
      </c>
      <c r="M221" s="291">
        <v>0.3</v>
      </c>
      <c r="N221" s="291" t="s">
        <v>219</v>
      </c>
      <c r="O221" s="286"/>
      <c r="P221" s="287"/>
      <c r="Q221" s="288"/>
    </row>
    <row r="222" spans="1:17" s="51" customFormat="1" ht="14.45">
      <c r="A222" s="289">
        <v>42782</v>
      </c>
      <c r="B222" s="290" t="s">
        <v>501</v>
      </c>
      <c r="C222" s="290">
        <v>303</v>
      </c>
      <c r="D222" s="290" t="str">
        <f>VLOOKUP(C222,site.locations!$A$2:$I$27,2)</f>
        <v>Clear Creek</v>
      </c>
      <c r="E222" s="290" t="s">
        <v>229</v>
      </c>
      <c r="F222" s="290" t="s">
        <v>218</v>
      </c>
      <c r="G222" s="291">
        <v>106</v>
      </c>
      <c r="H222" s="291">
        <v>267</v>
      </c>
      <c r="I222" s="291">
        <v>7.6</v>
      </c>
      <c r="J222" s="291">
        <v>88.9</v>
      </c>
      <c r="K222" s="292">
        <v>3.42</v>
      </c>
      <c r="L222" s="293">
        <v>3.1E-2</v>
      </c>
      <c r="M222" s="291">
        <v>0.4</v>
      </c>
      <c r="N222" s="291" t="s">
        <v>219</v>
      </c>
      <c r="O222" s="286"/>
      <c r="P222" s="287"/>
      <c r="Q222" s="288"/>
    </row>
    <row r="223" spans="1:17" s="51" customFormat="1" ht="14.45">
      <c r="A223" s="289">
        <v>42782</v>
      </c>
      <c r="B223" s="290" t="s">
        <v>502</v>
      </c>
      <c r="C223" s="290">
        <v>304</v>
      </c>
      <c r="D223" s="290" t="str">
        <f>VLOOKUP(C223,site.locations!$A$2:$I$27,2)</f>
        <v>Clifty Creek</v>
      </c>
      <c r="E223" s="290" t="s">
        <v>231</v>
      </c>
      <c r="F223" s="290" t="s">
        <v>218</v>
      </c>
      <c r="G223" s="291">
        <v>152</v>
      </c>
      <c r="H223" s="291">
        <v>384</v>
      </c>
      <c r="I223" s="291">
        <v>7.4</v>
      </c>
      <c r="J223" s="291">
        <v>222.2</v>
      </c>
      <c r="K223" s="292">
        <v>3.74</v>
      </c>
      <c r="L223" s="293">
        <v>2.4E-2</v>
      </c>
      <c r="M223" s="291">
        <v>1.3</v>
      </c>
      <c r="N223" s="291" t="s">
        <v>219</v>
      </c>
      <c r="O223" s="286"/>
      <c r="P223" s="287"/>
      <c r="Q223" s="288"/>
    </row>
    <row r="224" spans="1:17" s="51" customFormat="1" ht="28.9">
      <c r="A224" s="289">
        <v>42785</v>
      </c>
      <c r="B224" s="290" t="s">
        <v>503</v>
      </c>
      <c r="C224" s="290">
        <v>308</v>
      </c>
      <c r="D224" s="290" t="str">
        <f>VLOOKUP(C224,site.locations!$A$2:$I$27,2)</f>
        <v>Holman Creek Downstream of Huntsville</v>
      </c>
      <c r="E224" s="290" t="s">
        <v>328</v>
      </c>
      <c r="F224" s="290" t="s">
        <v>218</v>
      </c>
      <c r="G224" s="291">
        <v>98</v>
      </c>
      <c r="H224" s="291">
        <v>436</v>
      </c>
      <c r="I224" s="291">
        <v>8.5</v>
      </c>
      <c r="J224" s="291">
        <v>233.3</v>
      </c>
      <c r="K224" s="292">
        <v>2.21</v>
      </c>
      <c r="L224" s="293">
        <v>0.11600000000000001</v>
      </c>
      <c r="M224" s="291">
        <v>1.9</v>
      </c>
      <c r="N224" s="291" t="s">
        <v>219</v>
      </c>
      <c r="O224" s="286"/>
      <c r="P224" s="287"/>
      <c r="Q224" s="288"/>
    </row>
    <row r="225" spans="1:17" s="51" customFormat="1" ht="28.9">
      <c r="A225" s="289">
        <v>42785</v>
      </c>
      <c r="B225" s="290" t="s">
        <v>504</v>
      </c>
      <c r="C225" s="290">
        <v>307</v>
      </c>
      <c r="D225" s="290" t="str">
        <f>VLOOKUP(C225,site.locations!$A$2:$I$27,2)</f>
        <v>Holman Creek Upstream of Huntsville</v>
      </c>
      <c r="E225" s="290" t="s">
        <v>330</v>
      </c>
      <c r="F225" s="290" t="s">
        <v>218</v>
      </c>
      <c r="G225" s="291">
        <v>68</v>
      </c>
      <c r="H225" s="291">
        <v>239</v>
      </c>
      <c r="I225" s="291">
        <v>7.7</v>
      </c>
      <c r="J225" s="291">
        <v>137.80000000000001</v>
      </c>
      <c r="K225" s="292">
        <v>0.45</v>
      </c>
      <c r="L225" s="293">
        <v>2.7E-2</v>
      </c>
      <c r="M225" s="291">
        <v>1.6</v>
      </c>
      <c r="N225" s="291" t="s">
        <v>219</v>
      </c>
      <c r="O225" s="286"/>
      <c r="P225" s="287"/>
      <c r="Q225" s="288"/>
    </row>
    <row r="226" spans="1:17" s="51" customFormat="1" ht="14.45">
      <c r="A226" s="289">
        <v>42785</v>
      </c>
      <c r="B226" s="290" t="s">
        <v>505</v>
      </c>
      <c r="C226" s="290">
        <v>201</v>
      </c>
      <c r="D226" s="290" t="str">
        <f>VLOOKUP(C226,site.locations!$A$2:$I$27,2)</f>
        <v>Middle Fork of W.R. at Harris Rd</v>
      </c>
      <c r="E226" s="290" t="s">
        <v>301</v>
      </c>
      <c r="F226" s="290" t="s">
        <v>218</v>
      </c>
      <c r="G226" s="291">
        <v>44</v>
      </c>
      <c r="H226" s="291">
        <v>123.3</v>
      </c>
      <c r="I226" s="291">
        <v>7.5</v>
      </c>
      <c r="J226" s="291">
        <v>77.8</v>
      </c>
      <c r="K226" s="292">
        <v>0.62</v>
      </c>
      <c r="L226" s="293">
        <v>2.3E-2</v>
      </c>
      <c r="M226" s="291">
        <v>1.5</v>
      </c>
      <c r="N226" s="291" t="s">
        <v>219</v>
      </c>
      <c r="O226" s="286"/>
      <c r="P226" s="287"/>
      <c r="Q226" s="288"/>
    </row>
    <row r="227" spans="1:17" s="51" customFormat="1" ht="14.45">
      <c r="A227" s="289">
        <v>42785</v>
      </c>
      <c r="B227" s="290" t="s">
        <v>506</v>
      </c>
      <c r="C227" s="290">
        <v>102</v>
      </c>
      <c r="D227" s="290" t="str">
        <f>VLOOKUP(C227,site.locations!$A$2:$I$27,2)</f>
        <v>West Fork (Brentwood Park)</v>
      </c>
      <c r="E227" s="290" t="s">
        <v>318</v>
      </c>
      <c r="F227" s="290" t="s">
        <v>218</v>
      </c>
      <c r="G227" s="291">
        <v>28</v>
      </c>
      <c r="H227" s="291">
        <v>101.1</v>
      </c>
      <c r="I227" s="291">
        <v>7.8</v>
      </c>
      <c r="J227" s="291">
        <v>64.400000000000006</v>
      </c>
      <c r="K227" s="292">
        <v>1.23</v>
      </c>
      <c r="L227" s="293">
        <v>3.3000000000000002E-2</v>
      </c>
      <c r="M227" s="291">
        <v>4.5999999999999996</v>
      </c>
      <c r="N227" s="291" t="s">
        <v>219</v>
      </c>
      <c r="O227" s="286"/>
      <c r="P227" s="287"/>
      <c r="Q227" s="288"/>
    </row>
    <row r="228" spans="1:17" s="51" customFormat="1" ht="14.45">
      <c r="A228" s="289">
        <v>42785</v>
      </c>
      <c r="B228" s="290" t="s">
        <v>507</v>
      </c>
      <c r="C228" s="290">
        <v>101</v>
      </c>
      <c r="D228" s="290" t="str">
        <f>VLOOKUP(C228,site.locations!$A$2:$I$27,2)</f>
        <v>West Fork at Baptist Ford Bridge</v>
      </c>
      <c r="E228" s="290" t="s">
        <v>349</v>
      </c>
      <c r="F228" s="290" t="s">
        <v>218</v>
      </c>
      <c r="G228" s="291">
        <v>52</v>
      </c>
      <c r="H228" s="291">
        <v>190.2</v>
      </c>
      <c r="I228" s="291">
        <v>7.9</v>
      </c>
      <c r="J228" s="291">
        <v>104.4</v>
      </c>
      <c r="K228" s="292">
        <v>0.55000000000000004</v>
      </c>
      <c r="L228" s="293">
        <v>3.3000000000000002E-2</v>
      </c>
      <c r="M228" s="291">
        <v>2.9</v>
      </c>
      <c r="N228" s="291" t="s">
        <v>219</v>
      </c>
      <c r="O228" s="286"/>
      <c r="P228" s="287"/>
      <c r="Q228" s="288"/>
    </row>
    <row r="229" spans="1:17" s="51" customFormat="1" ht="14.45">
      <c r="A229" s="289">
        <v>42863</v>
      </c>
      <c r="B229" s="290" t="s">
        <v>508</v>
      </c>
      <c r="C229" s="290">
        <v>104</v>
      </c>
      <c r="D229" s="290" t="str">
        <f>VLOOKUP(C229,site.locations!$A$2:$I$27,2)</f>
        <v>White River Near St. Paul</v>
      </c>
      <c r="E229" s="290" t="s">
        <v>496</v>
      </c>
      <c r="F229" s="290" t="s">
        <v>218</v>
      </c>
      <c r="G229" s="291">
        <v>8</v>
      </c>
      <c r="H229" s="291">
        <v>31.2</v>
      </c>
      <c r="I229" s="291">
        <v>6.5</v>
      </c>
      <c r="J229" s="291">
        <v>0</v>
      </c>
      <c r="K229" s="292">
        <v>0.12</v>
      </c>
      <c r="L229" s="293">
        <v>1.7999999999999999E-2</v>
      </c>
      <c r="M229" s="291">
        <v>2.1</v>
      </c>
      <c r="N229" s="291" t="s">
        <v>219</v>
      </c>
      <c r="O229" s="286"/>
      <c r="P229" s="287"/>
      <c r="Q229" s="288"/>
    </row>
    <row r="230" spans="1:17" s="51" customFormat="1" ht="14.45">
      <c r="A230" s="289">
        <v>42863.8125</v>
      </c>
      <c r="B230" s="290" t="s">
        <v>509</v>
      </c>
      <c r="C230" s="290">
        <v>103</v>
      </c>
      <c r="D230" s="290" t="str">
        <f>VLOOKUP(C230,site.locations!$A$2:$I$27,2)</f>
        <v>Baldwin Creek Near St. Paul</v>
      </c>
      <c r="E230" s="290" t="s">
        <v>510</v>
      </c>
      <c r="F230" s="290" t="s">
        <v>218</v>
      </c>
      <c r="G230" s="291">
        <v>8</v>
      </c>
      <c r="H230" s="291">
        <v>28.8</v>
      </c>
      <c r="I230" s="291">
        <v>6.7</v>
      </c>
      <c r="J230" s="291">
        <v>17.8</v>
      </c>
      <c r="K230" s="292">
        <v>0.09</v>
      </c>
      <c r="L230" s="293">
        <v>1.7999999999999999E-2</v>
      </c>
      <c r="M230" s="291">
        <v>2.5</v>
      </c>
      <c r="N230" s="291" t="s">
        <v>219</v>
      </c>
      <c r="O230" s="286"/>
      <c r="P230" s="287"/>
      <c r="Q230" s="288"/>
    </row>
    <row r="231" spans="1:17" s="51" customFormat="1" ht="14.45">
      <c r="A231" s="289">
        <v>42864</v>
      </c>
      <c r="B231" s="290" t="s">
        <v>511</v>
      </c>
      <c r="C231" s="290">
        <v>300</v>
      </c>
      <c r="D231" s="290" t="str">
        <f>VLOOKUP(C231,site.locations!$A$2:$I$27,2)</f>
        <v>Brush Creek</v>
      </c>
      <c r="E231" s="290" t="s">
        <v>260</v>
      </c>
      <c r="F231" s="290" t="s">
        <v>218</v>
      </c>
      <c r="G231" s="291">
        <v>130</v>
      </c>
      <c r="H231" s="291">
        <v>351</v>
      </c>
      <c r="I231" s="291">
        <v>7.5</v>
      </c>
      <c r="J231" s="291">
        <v>135.6</v>
      </c>
      <c r="K231" s="292">
        <v>5.08</v>
      </c>
      <c r="L231" s="293">
        <v>4.2000000000000003E-2</v>
      </c>
      <c r="M231" s="291">
        <v>0.6</v>
      </c>
      <c r="N231" s="291" t="s">
        <v>219</v>
      </c>
      <c r="O231" s="286"/>
      <c r="P231" s="287"/>
      <c r="Q231" s="288"/>
    </row>
    <row r="232" spans="1:17" s="51" customFormat="1" ht="14.45">
      <c r="A232" s="289">
        <v>42864</v>
      </c>
      <c r="B232" s="290" t="s">
        <v>512</v>
      </c>
      <c r="C232" s="290">
        <v>302</v>
      </c>
      <c r="D232" s="290" t="str">
        <f>VLOOKUP(C232,site.locations!$A$2:$I$27,2)</f>
        <v>Glade Creek</v>
      </c>
      <c r="E232" s="290" t="s">
        <v>513</v>
      </c>
      <c r="F232" s="290" t="s">
        <v>218</v>
      </c>
      <c r="G232" s="291">
        <v>116</v>
      </c>
      <c r="H232" s="291">
        <v>322</v>
      </c>
      <c r="I232" s="291">
        <v>7.9</v>
      </c>
      <c r="J232" s="291">
        <v>180</v>
      </c>
      <c r="K232" s="292">
        <v>3.85</v>
      </c>
      <c r="L232" s="293">
        <v>0.03</v>
      </c>
      <c r="M232" s="291">
        <v>1.2</v>
      </c>
      <c r="N232" s="291" t="s">
        <v>219</v>
      </c>
      <c r="O232" s="286"/>
      <c r="P232" s="287"/>
      <c r="Q232" s="288"/>
    </row>
    <row r="233" spans="1:17" s="51" customFormat="1" ht="14.45">
      <c r="A233" s="289">
        <v>42864</v>
      </c>
      <c r="B233" s="290" t="s">
        <v>514</v>
      </c>
      <c r="C233" s="290">
        <v>305</v>
      </c>
      <c r="D233" s="290" t="str">
        <f>VLOOKUP(C233,site.locations!$A$2:$I$27,2)</f>
        <v>War Eagle Creek (Mill)</v>
      </c>
      <c r="E233" s="290" t="s">
        <v>515</v>
      </c>
      <c r="F233" s="290" t="s">
        <v>218</v>
      </c>
      <c r="G233" s="291">
        <v>74</v>
      </c>
      <c r="H233" s="291">
        <v>189.8</v>
      </c>
      <c r="I233" s="291">
        <v>7.7</v>
      </c>
      <c r="J233" s="291">
        <v>108.9</v>
      </c>
      <c r="K233" s="292">
        <v>1.99</v>
      </c>
      <c r="L233" s="293">
        <v>0.04</v>
      </c>
      <c r="M233" s="291">
        <v>9.4</v>
      </c>
      <c r="N233" s="291" t="s">
        <v>219</v>
      </c>
      <c r="O233" s="286"/>
      <c r="P233" s="287"/>
      <c r="Q233" s="288"/>
    </row>
    <row r="234" spans="1:17" s="51" customFormat="1" ht="14.45">
      <c r="A234" s="289">
        <v>42864.541666666664</v>
      </c>
      <c r="B234" s="290" t="s">
        <v>516</v>
      </c>
      <c r="C234" s="290">
        <v>206</v>
      </c>
      <c r="D234" s="290" t="str">
        <f>VLOOKUP(C234,site.locations!$A$2:$I$27,2)</f>
        <v>Spout Spring Branch</v>
      </c>
      <c r="E234" s="290" t="s">
        <v>223</v>
      </c>
      <c r="F234" s="290" t="s">
        <v>218</v>
      </c>
      <c r="G234" s="291">
        <v>160</v>
      </c>
      <c r="H234" s="291">
        <v>511</v>
      </c>
      <c r="I234" s="291">
        <v>7.8</v>
      </c>
      <c r="J234" s="291">
        <v>273.3</v>
      </c>
      <c r="K234" s="292">
        <v>3.66</v>
      </c>
      <c r="L234" s="293">
        <v>4.8000000000000001E-2</v>
      </c>
      <c r="M234" s="291">
        <v>1.3</v>
      </c>
      <c r="N234" s="291" t="s">
        <v>219</v>
      </c>
      <c r="O234" s="286"/>
      <c r="P234" s="287"/>
      <c r="Q234" s="288"/>
    </row>
    <row r="235" spans="1:17" s="51" customFormat="1" ht="14.45">
      <c r="A235" s="289">
        <v>42864.770833333336</v>
      </c>
      <c r="B235" s="290" t="s">
        <v>517</v>
      </c>
      <c r="C235" s="290">
        <v>205</v>
      </c>
      <c r="D235" s="290" t="str">
        <f>VLOOKUP(C235,site.locations!$A$2:$I$27,2)</f>
        <v>Hock Creek</v>
      </c>
      <c r="E235" s="290" t="s">
        <v>474</v>
      </c>
      <c r="F235" s="290" t="s">
        <v>218</v>
      </c>
      <c r="G235" s="291">
        <v>30</v>
      </c>
      <c r="H235" s="291">
        <v>99.6</v>
      </c>
      <c r="I235" s="291">
        <v>7.7</v>
      </c>
      <c r="J235" s="291">
        <v>166.7</v>
      </c>
      <c r="K235" s="292">
        <v>0.93</v>
      </c>
      <c r="L235" s="293">
        <v>0.02</v>
      </c>
      <c r="M235" s="291">
        <v>1.5</v>
      </c>
      <c r="N235" s="291" t="s">
        <v>219</v>
      </c>
      <c r="O235" s="286"/>
      <c r="P235" s="287"/>
      <c r="Q235" s="288"/>
    </row>
    <row r="236" spans="1:17" s="51" customFormat="1" ht="14.45">
      <c r="A236" s="289">
        <v>42865.625</v>
      </c>
      <c r="B236" s="290" t="s">
        <v>518</v>
      </c>
      <c r="C236" s="290">
        <v>303</v>
      </c>
      <c r="D236" s="290" t="str">
        <f>VLOOKUP(C236,site.locations!$A$2:$I$27,2)</f>
        <v>Clear Creek</v>
      </c>
      <c r="E236" s="290" t="s">
        <v>229</v>
      </c>
      <c r="F236" s="290" t="s">
        <v>218</v>
      </c>
      <c r="G236" s="291">
        <v>72</v>
      </c>
      <c r="H236" s="291">
        <v>199.4</v>
      </c>
      <c r="I236" s="291">
        <v>7.2</v>
      </c>
      <c r="J236" s="291">
        <v>28.9</v>
      </c>
      <c r="K236" s="292">
        <v>3.37</v>
      </c>
      <c r="L236" s="293">
        <v>2.5999999999999999E-2</v>
      </c>
      <c r="M236" s="291">
        <v>1.1000000000000001</v>
      </c>
      <c r="N236" s="291" t="s">
        <v>219</v>
      </c>
      <c r="O236" s="286"/>
      <c r="P236" s="287"/>
      <c r="Q236" s="288"/>
    </row>
    <row r="237" spans="1:17" s="51" customFormat="1" ht="14.45">
      <c r="A237" s="289">
        <v>42865.6875</v>
      </c>
      <c r="B237" s="290" t="s">
        <v>519</v>
      </c>
      <c r="C237" s="290">
        <v>304</v>
      </c>
      <c r="D237" s="290" t="str">
        <f>VLOOKUP(C237,site.locations!$A$2:$I$27,2)</f>
        <v>Clifty Creek</v>
      </c>
      <c r="E237" s="290" t="s">
        <v>231</v>
      </c>
      <c r="F237" s="290" t="s">
        <v>218</v>
      </c>
      <c r="G237" s="291">
        <v>108</v>
      </c>
      <c r="H237" s="291">
        <v>281</v>
      </c>
      <c r="I237" s="291">
        <v>7.2</v>
      </c>
      <c r="J237" s="291">
        <v>51.1</v>
      </c>
      <c r="K237" s="292">
        <v>3.6</v>
      </c>
      <c r="L237" s="293">
        <v>0.03</v>
      </c>
      <c r="M237" s="291">
        <v>2</v>
      </c>
      <c r="N237" s="291" t="s">
        <v>219</v>
      </c>
      <c r="O237" s="286"/>
      <c r="P237" s="287"/>
      <c r="Q237" s="288"/>
    </row>
    <row r="238" spans="1:17" s="51" customFormat="1" ht="14.45">
      <c r="A238" s="289">
        <v>42869.699305555558</v>
      </c>
      <c r="B238" s="290" t="s">
        <v>520</v>
      </c>
      <c r="C238" s="290">
        <v>210</v>
      </c>
      <c r="D238" s="290" t="str">
        <f>VLOOKUP(C238,site.locations!$A$2:$I$27,2)</f>
        <v>Town Branch (White River Ball fields)</v>
      </c>
      <c r="E238" s="290" t="s">
        <v>521</v>
      </c>
      <c r="F238" s="290" t="s">
        <v>218</v>
      </c>
      <c r="G238" s="291">
        <v>132</v>
      </c>
      <c r="H238" s="291">
        <v>435</v>
      </c>
      <c r="I238" s="291">
        <v>7.8</v>
      </c>
      <c r="J238" s="291">
        <v>215.6</v>
      </c>
      <c r="K238" s="292">
        <v>1.02</v>
      </c>
      <c r="L238" s="293">
        <v>3.4000000000000002E-2</v>
      </c>
      <c r="M238" s="291">
        <v>3</v>
      </c>
      <c r="N238" s="291" t="s">
        <v>219</v>
      </c>
      <c r="O238" s="286"/>
      <c r="P238" s="287"/>
      <c r="Q238" s="288"/>
    </row>
    <row r="239" spans="1:17" s="51" customFormat="1" ht="14.45">
      <c r="A239" s="289">
        <v>42871.458333333336</v>
      </c>
      <c r="B239" s="290" t="s">
        <v>522</v>
      </c>
      <c r="C239" s="290">
        <v>102</v>
      </c>
      <c r="D239" s="290" t="str">
        <f>VLOOKUP(C239,site.locations!$A$2:$I$27,2)</f>
        <v>West Fork (Brentwood Park)</v>
      </c>
      <c r="E239" s="290" t="s">
        <v>318</v>
      </c>
      <c r="F239" s="290" t="s">
        <v>218</v>
      </c>
      <c r="G239" s="291">
        <v>22</v>
      </c>
      <c r="H239" s="291">
        <v>72.099999999999994</v>
      </c>
      <c r="I239" s="291">
        <v>7.9</v>
      </c>
      <c r="J239" s="291">
        <v>55.6</v>
      </c>
      <c r="K239" s="292">
        <v>0.32</v>
      </c>
      <c r="L239" s="293">
        <v>2.1999999999999999E-2</v>
      </c>
      <c r="M239" s="291">
        <v>2.2999999999999998</v>
      </c>
      <c r="N239" s="291" t="s">
        <v>219</v>
      </c>
      <c r="O239" s="286"/>
      <c r="P239" s="287"/>
      <c r="Q239" s="288"/>
    </row>
    <row r="240" spans="1:17" s="51" customFormat="1" ht="14.45">
      <c r="A240" s="289">
        <v>42871.607638888891</v>
      </c>
      <c r="B240" s="290" t="s">
        <v>523</v>
      </c>
      <c r="C240" s="290">
        <v>101</v>
      </c>
      <c r="D240" s="290" t="str">
        <f>VLOOKUP(C240,site.locations!$A$2:$I$27,2)</f>
        <v>West Fork at Baptist Ford Bridge</v>
      </c>
      <c r="E240" s="290" t="s">
        <v>349</v>
      </c>
      <c r="F240" s="290" t="s">
        <v>218</v>
      </c>
      <c r="G240" s="291">
        <v>54</v>
      </c>
      <c r="H240" s="291">
        <v>35.4</v>
      </c>
      <c r="I240" s="291">
        <v>8</v>
      </c>
      <c r="J240" s="291">
        <v>86.7</v>
      </c>
      <c r="K240" s="292">
        <v>0.23</v>
      </c>
      <c r="L240" s="293">
        <v>2.5999999999999999E-2</v>
      </c>
      <c r="M240" s="291">
        <v>1.9</v>
      </c>
      <c r="N240" s="291" t="s">
        <v>219</v>
      </c>
      <c r="O240" s="286"/>
      <c r="P240" s="287"/>
      <c r="Q240" s="288"/>
    </row>
    <row r="241" spans="1:17" s="51" customFormat="1" ht="28.9">
      <c r="A241" s="289">
        <v>42872.347222222219</v>
      </c>
      <c r="B241" s="290" t="s">
        <v>524</v>
      </c>
      <c r="C241" s="290">
        <v>307</v>
      </c>
      <c r="D241" s="290" t="str">
        <f>VLOOKUP(C241,site.locations!$A$2:$I$27,2)</f>
        <v>Holman Creek Upstream of Huntsville</v>
      </c>
      <c r="E241" s="290" t="s">
        <v>330</v>
      </c>
      <c r="F241" s="290" t="s">
        <v>218</v>
      </c>
      <c r="G241" s="291">
        <v>68</v>
      </c>
      <c r="H241" s="291">
        <v>193.3</v>
      </c>
      <c r="I241" s="291">
        <v>7.5</v>
      </c>
      <c r="J241" s="291">
        <v>100</v>
      </c>
      <c r="K241" s="292">
        <v>0.61</v>
      </c>
      <c r="L241" s="293">
        <v>0.02</v>
      </c>
      <c r="M241" s="291">
        <v>0.9</v>
      </c>
      <c r="N241" s="291" t="s">
        <v>219</v>
      </c>
      <c r="O241" s="286"/>
      <c r="P241" s="287"/>
      <c r="Q241" s="288"/>
    </row>
    <row r="242" spans="1:17" s="51" customFormat="1" ht="28.9">
      <c r="A242" s="289">
        <v>42872.354166666664</v>
      </c>
      <c r="B242" s="290" t="s">
        <v>525</v>
      </c>
      <c r="C242" s="290">
        <v>308</v>
      </c>
      <c r="D242" s="290" t="str">
        <f>VLOOKUP(C242,site.locations!$A$2:$I$27,2)</f>
        <v>Holman Creek Downstream of Huntsville</v>
      </c>
      <c r="E242" s="290" t="s">
        <v>328</v>
      </c>
      <c r="F242" s="290" t="s">
        <v>218</v>
      </c>
      <c r="G242" s="291">
        <v>96</v>
      </c>
      <c r="H242" s="291">
        <v>347</v>
      </c>
      <c r="I242" s="291">
        <v>7.8</v>
      </c>
      <c r="J242" s="291">
        <v>184.4</v>
      </c>
      <c r="K242" s="292">
        <v>1.43</v>
      </c>
      <c r="L242" s="293">
        <v>4.8000000000000001E-2</v>
      </c>
      <c r="M242" s="291">
        <v>1.3</v>
      </c>
      <c r="N242" s="291" t="s">
        <v>219</v>
      </c>
      <c r="O242" s="286"/>
      <c r="P242" s="287"/>
      <c r="Q242" s="288"/>
    </row>
    <row r="243" spans="1:17" s="51" customFormat="1" ht="14.45">
      <c r="A243" s="289">
        <v>42872.370138888888</v>
      </c>
      <c r="B243" s="290" t="s">
        <v>526</v>
      </c>
      <c r="C243" s="290">
        <v>301</v>
      </c>
      <c r="D243" s="290" t="str">
        <f>VLOOKUP(C243,site.locations!$A$2:$I$27,2)</f>
        <v>War Eagle Creek (Huntsville)</v>
      </c>
      <c r="E243" s="290" t="s">
        <v>239</v>
      </c>
      <c r="F243" s="290" t="s">
        <v>218</v>
      </c>
      <c r="G243" s="291">
        <v>48</v>
      </c>
      <c r="H243" s="291">
        <v>151.9</v>
      </c>
      <c r="I243" s="291">
        <v>7.6</v>
      </c>
      <c r="J243" s="291">
        <v>88.9</v>
      </c>
      <c r="K243" s="292">
        <v>0.85</v>
      </c>
      <c r="L243" s="293">
        <v>3.4000000000000002E-2</v>
      </c>
      <c r="M243" s="291">
        <v>5.5</v>
      </c>
      <c r="N243" s="291" t="s">
        <v>219</v>
      </c>
      <c r="O243" s="286"/>
      <c r="P243" s="287"/>
      <c r="Q243" s="288"/>
    </row>
    <row r="244" spans="1:17" s="51" customFormat="1" ht="14.45">
      <c r="A244" s="289">
        <v>42872.423611111109</v>
      </c>
      <c r="B244" s="290" t="s">
        <v>527</v>
      </c>
      <c r="C244" s="290">
        <v>201</v>
      </c>
      <c r="D244" s="290" t="str">
        <f>VLOOKUP(C244,site.locations!$A$2:$I$27,2)</f>
        <v>Middle Fork of W.R. at Harris Rd</v>
      </c>
      <c r="E244" s="290" t="s">
        <v>301</v>
      </c>
      <c r="F244" s="290" t="s">
        <v>218</v>
      </c>
      <c r="G244" s="291">
        <v>38</v>
      </c>
      <c r="H244" s="291">
        <v>103.8</v>
      </c>
      <c r="I244" s="291">
        <v>7.6</v>
      </c>
      <c r="J244" s="291">
        <v>60</v>
      </c>
      <c r="K244" s="292">
        <v>0.48</v>
      </c>
      <c r="L244" s="293">
        <v>1.7999999999999999E-2</v>
      </c>
      <c r="M244" s="291">
        <v>2.1</v>
      </c>
      <c r="N244" s="291" t="s">
        <v>219</v>
      </c>
      <c r="O244" s="286"/>
      <c r="P244" s="287"/>
      <c r="Q244" s="288"/>
    </row>
    <row r="245" spans="1:17" s="51" customFormat="1" ht="14.45">
      <c r="A245" s="289">
        <v>42872.482638888891</v>
      </c>
      <c r="B245" s="290" t="s">
        <v>528</v>
      </c>
      <c r="C245" s="290">
        <v>202</v>
      </c>
      <c r="D245" s="290" t="str">
        <f>VLOOKUP(C245,site.locations!$A$2:$I$27,2)</f>
        <v>Mullins Creek at the U of A</v>
      </c>
      <c r="E245" s="290" t="s">
        <v>476</v>
      </c>
      <c r="F245" s="290" t="s">
        <v>218</v>
      </c>
      <c r="G245" s="291">
        <v>116</v>
      </c>
      <c r="H245" s="291">
        <v>444</v>
      </c>
      <c r="I245" s="291">
        <v>7.9</v>
      </c>
      <c r="J245" s="291">
        <v>268.89999999999998</v>
      </c>
      <c r="K245" s="292">
        <v>1.75</v>
      </c>
      <c r="L245" s="293">
        <v>6.2E-2</v>
      </c>
      <c r="M245" s="291">
        <v>5.6</v>
      </c>
      <c r="N245" s="291" t="s">
        <v>219</v>
      </c>
      <c r="O245" s="286"/>
      <c r="P245" s="287"/>
      <c r="Q245" s="288"/>
    </row>
    <row r="246" spans="1:17" s="51" customFormat="1" ht="14.45">
      <c r="A246" s="289">
        <v>42955.583333333336</v>
      </c>
      <c r="B246" s="290" t="s">
        <v>529</v>
      </c>
      <c r="C246" s="290">
        <v>303</v>
      </c>
      <c r="D246" s="290" t="str">
        <f>VLOOKUP(C246,site.locations!$A$2:$I$27,2)</f>
        <v>Clear Creek</v>
      </c>
      <c r="E246" s="290" t="s">
        <v>258</v>
      </c>
      <c r="F246" s="290" t="s">
        <v>218</v>
      </c>
      <c r="G246" s="291">
        <v>108</v>
      </c>
      <c r="H246" s="291">
        <v>257</v>
      </c>
      <c r="I246" s="291">
        <v>7.5</v>
      </c>
      <c r="J246" s="291">
        <v>166.7</v>
      </c>
      <c r="K246" s="292">
        <v>3.3</v>
      </c>
      <c r="L246" s="293">
        <v>3.4000000000000002E-2</v>
      </c>
      <c r="M246" s="291">
        <v>0.3</v>
      </c>
      <c r="N246" s="291" t="s">
        <v>219</v>
      </c>
      <c r="O246" s="286"/>
      <c r="P246" s="287"/>
      <c r="Q246" s="288"/>
    </row>
    <row r="247" spans="1:17" s="51" customFormat="1" ht="14.45">
      <c r="A247" s="289">
        <v>42955.625</v>
      </c>
      <c r="B247" s="290" t="s">
        <v>530</v>
      </c>
      <c r="C247" s="290">
        <v>304</v>
      </c>
      <c r="D247" s="290" t="str">
        <f>VLOOKUP(C247,site.locations!$A$2:$I$27,2)</f>
        <v>Clifty Creek</v>
      </c>
      <c r="E247" s="290" t="s">
        <v>256</v>
      </c>
      <c r="F247" s="290" t="s">
        <v>218</v>
      </c>
      <c r="G247" s="291">
        <v>142</v>
      </c>
      <c r="H247" s="291">
        <v>317</v>
      </c>
      <c r="I247" s="291">
        <v>7.4</v>
      </c>
      <c r="J247" s="291">
        <v>206.7</v>
      </c>
      <c r="K247" s="292">
        <v>3.11</v>
      </c>
      <c r="L247" s="293">
        <v>0.114</v>
      </c>
      <c r="M247" s="291">
        <v>1.1000000000000001</v>
      </c>
      <c r="N247" s="291" t="s">
        <v>219</v>
      </c>
      <c r="O247" s="286"/>
      <c r="P247" s="287"/>
      <c r="Q247" s="288"/>
    </row>
    <row r="248" spans="1:17" s="51" customFormat="1" ht="14.45">
      <c r="A248" s="289">
        <v>42956.614583333336</v>
      </c>
      <c r="B248" s="290" t="s">
        <v>531</v>
      </c>
      <c r="C248" s="290">
        <v>104</v>
      </c>
      <c r="D248" s="290" t="str">
        <f>VLOOKUP(C248,site.locations!$A$2:$I$27,2)</f>
        <v>White River Near St. Paul</v>
      </c>
      <c r="E248" s="290" t="s">
        <v>532</v>
      </c>
      <c r="F248" s="290" t="s">
        <v>218</v>
      </c>
      <c r="G248" s="291">
        <v>10</v>
      </c>
      <c r="H248" s="291">
        <v>42</v>
      </c>
      <c r="I248" s="291">
        <v>7.4</v>
      </c>
      <c r="J248" s="291">
        <v>55.6</v>
      </c>
      <c r="K248" s="292">
        <v>0.28000000000000003</v>
      </c>
      <c r="L248" s="293">
        <v>1.4E-2</v>
      </c>
      <c r="M248" s="291">
        <v>0.7</v>
      </c>
      <c r="N248" s="291" t="s">
        <v>219</v>
      </c>
      <c r="O248" s="286"/>
      <c r="P248" s="287"/>
      <c r="Q248" s="288"/>
    </row>
    <row r="249" spans="1:17" s="51" customFormat="1" ht="14.45">
      <c r="A249" s="289">
        <v>42956.666666666664</v>
      </c>
      <c r="B249" s="290" t="s">
        <v>533</v>
      </c>
      <c r="C249" s="290">
        <v>206</v>
      </c>
      <c r="D249" s="290" t="str">
        <f>VLOOKUP(C249,site.locations!$A$2:$I$27,2)</f>
        <v>Spout Spring Branch</v>
      </c>
      <c r="E249" s="290" t="s">
        <v>104</v>
      </c>
      <c r="F249" s="290" t="s">
        <v>218</v>
      </c>
      <c r="G249" s="291">
        <v>136</v>
      </c>
      <c r="H249" s="291">
        <v>468</v>
      </c>
      <c r="I249" s="291">
        <v>8.1</v>
      </c>
      <c r="J249" s="291">
        <v>293.3</v>
      </c>
      <c r="K249" s="292">
        <v>2.59</v>
      </c>
      <c r="L249" s="293">
        <v>0.05</v>
      </c>
      <c r="M249" s="291">
        <v>1.3</v>
      </c>
      <c r="N249" s="291" t="s">
        <v>219</v>
      </c>
      <c r="O249" s="286"/>
      <c r="P249" s="287"/>
      <c r="Q249" s="288"/>
    </row>
    <row r="250" spans="1:17" s="51" customFormat="1" ht="14.45">
      <c r="A250" s="289">
        <v>42957</v>
      </c>
      <c r="B250" s="290" t="s">
        <v>534</v>
      </c>
      <c r="C250" s="290">
        <v>210</v>
      </c>
      <c r="D250" s="290" t="str">
        <f>VLOOKUP(C250,site.locations!$A$2:$I$27,2)</f>
        <v>Town Branch (White River Ball fields)</v>
      </c>
      <c r="E250" s="290" t="s">
        <v>535</v>
      </c>
      <c r="F250" s="290" t="s">
        <v>218</v>
      </c>
      <c r="G250" s="291">
        <v>116</v>
      </c>
      <c r="H250" s="291">
        <v>384</v>
      </c>
      <c r="I250" s="291">
        <v>8.1</v>
      </c>
      <c r="J250" s="291">
        <v>266.7</v>
      </c>
      <c r="K250" s="292">
        <v>0.91</v>
      </c>
      <c r="L250" s="293">
        <v>4.8000000000000001E-2</v>
      </c>
      <c r="M250" s="291">
        <v>6</v>
      </c>
      <c r="N250" s="291" t="s">
        <v>219</v>
      </c>
      <c r="O250" s="286"/>
      <c r="P250" s="287"/>
      <c r="Q250" s="288"/>
    </row>
    <row r="251" spans="1:17" s="51" customFormat="1" ht="14.45">
      <c r="A251" s="289">
        <v>42957.46875</v>
      </c>
      <c r="B251" s="290" t="s">
        <v>536</v>
      </c>
      <c r="C251" s="290">
        <v>103</v>
      </c>
      <c r="D251" s="290" t="str">
        <f>VLOOKUP(C251,site.locations!$A$2:$I$27,2)</f>
        <v>Baldwin Creek Near St. Paul</v>
      </c>
      <c r="E251" s="290" t="s">
        <v>537</v>
      </c>
      <c r="F251" s="290" t="s">
        <v>218</v>
      </c>
      <c r="G251" s="291">
        <v>8</v>
      </c>
      <c r="H251" s="291">
        <v>31</v>
      </c>
      <c r="I251" s="291">
        <v>6.6</v>
      </c>
      <c r="J251" s="291">
        <v>37.799999999999997</v>
      </c>
      <c r="K251" s="292">
        <v>0.23</v>
      </c>
      <c r="L251" s="293">
        <v>2.5999999999999999E-2</v>
      </c>
      <c r="M251" s="291">
        <v>1</v>
      </c>
      <c r="N251" s="291" t="s">
        <v>219</v>
      </c>
      <c r="O251" s="286"/>
      <c r="P251" s="287"/>
      <c r="Q251" s="288"/>
    </row>
    <row r="252" spans="1:17" s="51" customFormat="1" ht="14.45">
      <c r="A252" s="289">
        <v>42957.555555555555</v>
      </c>
      <c r="B252" s="290" t="s">
        <v>538</v>
      </c>
      <c r="C252" s="290">
        <v>300</v>
      </c>
      <c r="D252" s="290" t="str">
        <f>VLOOKUP(C252,site.locations!$A$2:$I$27,2)</f>
        <v>Brush Creek</v>
      </c>
      <c r="E252" s="290" t="s">
        <v>539</v>
      </c>
      <c r="F252" s="290" t="s">
        <v>218</v>
      </c>
      <c r="G252" s="291">
        <v>162</v>
      </c>
      <c r="H252" s="291">
        <v>402</v>
      </c>
      <c r="I252" s="291">
        <v>7.9</v>
      </c>
      <c r="J252" s="291">
        <v>255.6</v>
      </c>
      <c r="K252" s="292">
        <v>3.47</v>
      </c>
      <c r="L252" s="293">
        <v>0.05</v>
      </c>
      <c r="M252" s="291">
        <v>0</v>
      </c>
      <c r="N252" s="291" t="s">
        <v>219</v>
      </c>
      <c r="O252" s="286"/>
      <c r="P252" s="287"/>
      <c r="Q252" s="288"/>
    </row>
    <row r="253" spans="1:17" s="51" customFormat="1" ht="14.45">
      <c r="A253" s="289">
        <v>42959.614583333336</v>
      </c>
      <c r="B253" s="290" t="s">
        <v>540</v>
      </c>
      <c r="C253" s="290">
        <v>305</v>
      </c>
      <c r="D253" s="290" t="str">
        <f>VLOOKUP(C253,site.locations!$A$2:$I$27,2)</f>
        <v>War Eagle Creek (Mill)</v>
      </c>
      <c r="E253" s="290" t="s">
        <v>541</v>
      </c>
      <c r="F253" s="290" t="s">
        <v>218</v>
      </c>
      <c r="G253" s="291">
        <v>112</v>
      </c>
      <c r="H253" s="291">
        <v>273</v>
      </c>
      <c r="I253" s="291">
        <v>7.7</v>
      </c>
      <c r="J253" s="291">
        <v>180</v>
      </c>
      <c r="K253" s="292">
        <v>1.77</v>
      </c>
      <c r="L253" s="293">
        <v>4.2000000000000003E-2</v>
      </c>
      <c r="M253" s="291">
        <v>11.7</v>
      </c>
      <c r="N253" s="291" t="s">
        <v>219</v>
      </c>
      <c r="O253" s="286"/>
      <c r="P253" s="287"/>
      <c r="Q253" s="288"/>
    </row>
    <row r="254" spans="1:17" s="51" customFormat="1" ht="14.45">
      <c r="A254" s="289">
        <v>42959.708333333336</v>
      </c>
      <c r="B254" s="290" t="s">
        <v>542</v>
      </c>
      <c r="C254" s="290">
        <v>302</v>
      </c>
      <c r="D254" s="290" t="str">
        <f>VLOOKUP(C254,site.locations!$A$2:$I$27,2)</f>
        <v>Glade Creek</v>
      </c>
      <c r="E254" s="290" t="s">
        <v>543</v>
      </c>
      <c r="F254" s="290" t="s">
        <v>218</v>
      </c>
      <c r="G254" s="291">
        <v>154</v>
      </c>
      <c r="H254" s="291">
        <v>350</v>
      </c>
      <c r="I254" s="291">
        <v>8.1</v>
      </c>
      <c r="J254" s="291">
        <v>235.6</v>
      </c>
      <c r="K254" s="292">
        <v>3.18</v>
      </c>
      <c r="L254" s="293">
        <v>5.1999999999999998E-2</v>
      </c>
      <c r="M254" s="291">
        <v>3.1</v>
      </c>
      <c r="N254" s="291" t="s">
        <v>219</v>
      </c>
      <c r="O254" s="286"/>
      <c r="P254" s="287"/>
      <c r="Q254" s="288"/>
    </row>
    <row r="255" spans="1:17" s="51" customFormat="1" ht="14.45">
      <c r="A255" s="289">
        <v>42971</v>
      </c>
      <c r="B255" s="290" t="s">
        <v>544</v>
      </c>
      <c r="C255" s="290">
        <v>102</v>
      </c>
      <c r="D255" s="290" t="str">
        <f>VLOOKUP(C255,site.locations!$A$2:$I$27,2)</f>
        <v>West Fork (Brentwood Park)</v>
      </c>
      <c r="E255" s="290" t="s">
        <v>545</v>
      </c>
      <c r="F255" s="290" t="s">
        <v>218</v>
      </c>
      <c r="G255" s="291">
        <v>42</v>
      </c>
      <c r="H255" s="291">
        <v>110</v>
      </c>
      <c r="I255" s="291">
        <v>8.1</v>
      </c>
      <c r="J255" s="291">
        <v>57.8</v>
      </c>
      <c r="K255" s="292">
        <v>0.47</v>
      </c>
      <c r="L255" s="293">
        <v>1.7999999999999999E-2</v>
      </c>
      <c r="M255" s="291">
        <v>1</v>
      </c>
      <c r="N255" s="291" t="s">
        <v>219</v>
      </c>
      <c r="O255" s="286"/>
      <c r="P255" s="287"/>
      <c r="Q255" s="288"/>
    </row>
    <row r="256" spans="1:17" s="51" customFormat="1" ht="14.45">
      <c r="A256" s="289">
        <v>42971</v>
      </c>
      <c r="B256" s="290" t="s">
        <v>546</v>
      </c>
      <c r="C256" s="290">
        <v>101</v>
      </c>
      <c r="D256" s="290" t="str">
        <f>VLOOKUP(C256,site.locations!$A$2:$I$27,2)</f>
        <v>West Fork at Baptist Ford Bridge</v>
      </c>
      <c r="E256" s="290" t="s">
        <v>547</v>
      </c>
      <c r="F256" s="290" t="s">
        <v>218</v>
      </c>
      <c r="G256" s="291">
        <v>76</v>
      </c>
      <c r="H256" s="291">
        <v>206</v>
      </c>
      <c r="I256" s="291">
        <v>8.1999999999999993</v>
      </c>
      <c r="J256" s="291">
        <v>120</v>
      </c>
      <c r="K256" s="292">
        <v>0.23</v>
      </c>
      <c r="L256" s="293">
        <v>1.7999999999999999E-2</v>
      </c>
      <c r="M256" s="291">
        <v>2.5</v>
      </c>
      <c r="N256" s="291" t="s">
        <v>219</v>
      </c>
      <c r="O256" s="286"/>
      <c r="P256" s="287"/>
      <c r="Q256" s="288"/>
    </row>
    <row r="257" spans="1:17" s="51" customFormat="1" ht="14.45">
      <c r="A257" s="289">
        <v>43044</v>
      </c>
      <c r="B257" s="290" t="s">
        <v>548</v>
      </c>
      <c r="C257" s="290">
        <v>103</v>
      </c>
      <c r="D257" s="290" t="str">
        <f>VLOOKUP(C257,site.locations!$A$2:$I$27,2)</f>
        <v>Baldwin Creek Near St. Paul</v>
      </c>
      <c r="E257" s="290" t="s">
        <v>510</v>
      </c>
      <c r="F257" s="290" t="s">
        <v>218</v>
      </c>
      <c r="G257" s="291">
        <v>8</v>
      </c>
      <c r="H257" s="291">
        <v>27.9</v>
      </c>
      <c r="I257" s="291">
        <v>6.3</v>
      </c>
      <c r="J257" s="291">
        <v>37.799999999999997</v>
      </c>
      <c r="K257" s="292">
        <v>0.15</v>
      </c>
      <c r="L257" s="293">
        <v>1.2E-2</v>
      </c>
      <c r="M257" s="291">
        <v>0.9</v>
      </c>
      <c r="N257" s="291" t="s">
        <v>219</v>
      </c>
      <c r="O257" s="286"/>
      <c r="P257" s="287"/>
      <c r="Q257" s="288"/>
    </row>
    <row r="258" spans="1:17" s="51" customFormat="1" ht="14.45">
      <c r="A258" s="289">
        <v>43044</v>
      </c>
      <c r="B258" s="290" t="s">
        <v>549</v>
      </c>
      <c r="C258" s="290">
        <v>206</v>
      </c>
      <c r="D258" s="290" t="str">
        <f>VLOOKUP(C258,site.locations!$A$2:$I$27,2)</f>
        <v>Spout Spring Branch</v>
      </c>
      <c r="E258" s="290" t="s">
        <v>550</v>
      </c>
      <c r="F258" s="290" t="s">
        <v>218</v>
      </c>
      <c r="G258" s="291">
        <v>152</v>
      </c>
      <c r="H258" s="291">
        <v>490</v>
      </c>
      <c r="I258" s="291">
        <v>7.9</v>
      </c>
      <c r="J258" s="291">
        <v>284.39999999999998</v>
      </c>
      <c r="K258" s="292">
        <v>2.1</v>
      </c>
      <c r="L258" s="293">
        <v>4.1000000000000002E-2</v>
      </c>
      <c r="M258" s="291">
        <v>0.7</v>
      </c>
      <c r="N258" s="291" t="s">
        <v>219</v>
      </c>
      <c r="O258" s="286"/>
      <c r="P258" s="287"/>
      <c r="Q258" s="288"/>
    </row>
    <row r="259" spans="1:17" s="51" customFormat="1" ht="14.45">
      <c r="A259" s="289">
        <v>43045</v>
      </c>
      <c r="B259" s="290" t="s">
        <v>551</v>
      </c>
      <c r="C259" s="290">
        <v>303</v>
      </c>
      <c r="D259" s="290" t="str">
        <f>VLOOKUP(C259,site.locations!$A$2:$I$27,2)</f>
        <v>Clear Creek</v>
      </c>
      <c r="E259" s="290" t="s">
        <v>258</v>
      </c>
      <c r="F259" s="290" t="s">
        <v>218</v>
      </c>
      <c r="G259" s="291">
        <v>114</v>
      </c>
      <c r="H259" s="291">
        <v>291</v>
      </c>
      <c r="I259" s="291">
        <v>7.8</v>
      </c>
      <c r="J259" s="291">
        <v>168.9</v>
      </c>
      <c r="K259" s="292">
        <v>3.38</v>
      </c>
      <c r="L259" s="293">
        <v>2.1000000000000001E-2</v>
      </c>
      <c r="M259" s="291">
        <v>0.3</v>
      </c>
      <c r="N259" s="291" t="s">
        <v>219</v>
      </c>
      <c r="O259" s="286"/>
      <c r="P259" s="287"/>
      <c r="Q259" s="288"/>
    </row>
    <row r="260" spans="1:17" s="51" customFormat="1" ht="14.45">
      <c r="A260" s="289">
        <v>43045</v>
      </c>
      <c r="B260" s="290" t="s">
        <v>552</v>
      </c>
      <c r="C260" s="290">
        <v>304</v>
      </c>
      <c r="D260" s="290" t="str">
        <f>VLOOKUP(C260,site.locations!$A$2:$I$27,2)</f>
        <v>Clifty Creek</v>
      </c>
      <c r="E260" s="290" t="s">
        <v>256</v>
      </c>
      <c r="F260" s="290" t="s">
        <v>218</v>
      </c>
      <c r="G260" s="291">
        <v>150</v>
      </c>
      <c r="H260" s="291">
        <v>377</v>
      </c>
      <c r="I260" s="291">
        <v>8</v>
      </c>
      <c r="J260" s="291">
        <v>213.3</v>
      </c>
      <c r="K260" s="292">
        <v>3.81</v>
      </c>
      <c r="L260" s="293">
        <v>2.5999999999999999E-2</v>
      </c>
      <c r="M260" s="291">
        <v>0.7</v>
      </c>
      <c r="N260" s="291" t="s">
        <v>219</v>
      </c>
      <c r="O260" s="286"/>
      <c r="P260" s="287"/>
      <c r="Q260" s="288"/>
    </row>
    <row r="261" spans="1:17" s="51" customFormat="1" ht="14.45">
      <c r="A261" s="289">
        <v>43045</v>
      </c>
      <c r="B261" s="290" t="s">
        <v>553</v>
      </c>
      <c r="C261" s="290">
        <v>302</v>
      </c>
      <c r="D261" s="290" t="str">
        <f>VLOOKUP(C261,site.locations!$A$2:$I$27,2)</f>
        <v>Glade Creek</v>
      </c>
      <c r="E261" s="290" t="s">
        <v>513</v>
      </c>
      <c r="F261" s="290" t="s">
        <v>218</v>
      </c>
      <c r="G261" s="291">
        <v>184</v>
      </c>
      <c r="H261" s="291">
        <v>436</v>
      </c>
      <c r="I261" s="291">
        <v>7.7</v>
      </c>
      <c r="J261" s="291">
        <v>244.4</v>
      </c>
      <c r="K261" s="292">
        <v>3.46</v>
      </c>
      <c r="L261" s="293">
        <v>1.9E-2</v>
      </c>
      <c r="M261" s="291">
        <v>0</v>
      </c>
      <c r="N261" s="291" t="s">
        <v>219</v>
      </c>
      <c r="O261" s="286"/>
      <c r="P261" s="287"/>
      <c r="Q261" s="288"/>
    </row>
    <row r="262" spans="1:17" s="51" customFormat="1" ht="14.45">
      <c r="A262" s="289">
        <v>43045</v>
      </c>
      <c r="B262" s="290" t="s">
        <v>554</v>
      </c>
      <c r="C262" s="290">
        <v>305</v>
      </c>
      <c r="D262" s="290" t="str">
        <f>VLOOKUP(C262,site.locations!$A$2:$I$27,2)</f>
        <v>War Eagle Creek (Mill)</v>
      </c>
      <c r="E262" s="290" t="s">
        <v>555</v>
      </c>
      <c r="F262" s="290" t="s">
        <v>218</v>
      </c>
      <c r="G262" s="291">
        <v>118</v>
      </c>
      <c r="H262" s="291">
        <v>311</v>
      </c>
      <c r="I262" s="291">
        <v>7.7</v>
      </c>
      <c r="J262" s="291">
        <v>166.7</v>
      </c>
      <c r="K262" s="292">
        <v>1.82</v>
      </c>
      <c r="L262" s="293">
        <v>2.1999999999999999E-2</v>
      </c>
      <c r="M262" s="291">
        <v>9.6999999999999993</v>
      </c>
      <c r="N262" s="291" t="s">
        <v>219</v>
      </c>
      <c r="O262" s="286"/>
      <c r="P262" s="287"/>
      <c r="Q262" s="288"/>
    </row>
    <row r="263" spans="1:17" s="51" customFormat="1" ht="14.45">
      <c r="A263" s="289">
        <v>43045</v>
      </c>
      <c r="B263" s="290" t="s">
        <v>556</v>
      </c>
      <c r="C263" s="290">
        <v>102</v>
      </c>
      <c r="D263" s="290" t="str">
        <f>VLOOKUP(C263,site.locations!$A$2:$I$27,2)</f>
        <v>West Fork (Brentwood Park)</v>
      </c>
      <c r="E263" s="290" t="s">
        <v>557</v>
      </c>
      <c r="F263" s="290" t="s">
        <v>218</v>
      </c>
      <c r="G263" s="291">
        <v>52</v>
      </c>
      <c r="H263" s="291">
        <v>136.69999999999999</v>
      </c>
      <c r="I263" s="291">
        <v>7.7</v>
      </c>
      <c r="J263" s="291">
        <v>71.099999999999994</v>
      </c>
      <c r="K263" s="292">
        <v>0.25</v>
      </c>
      <c r="L263" s="293">
        <v>1.2E-2</v>
      </c>
      <c r="M263" s="291">
        <v>1.9</v>
      </c>
      <c r="N263" s="291" t="s">
        <v>219</v>
      </c>
      <c r="O263" s="286"/>
      <c r="P263" s="287"/>
      <c r="Q263" s="288"/>
    </row>
    <row r="264" spans="1:17" s="51" customFormat="1" ht="14.45">
      <c r="A264" s="289">
        <v>43045</v>
      </c>
      <c r="B264" s="290" t="s">
        <v>558</v>
      </c>
      <c r="C264" s="290">
        <v>101</v>
      </c>
      <c r="D264" s="290" t="str">
        <f>VLOOKUP(C264,site.locations!$A$2:$I$27,2)</f>
        <v>West Fork at Baptist Ford Bridge</v>
      </c>
      <c r="E264" s="290" t="s">
        <v>547</v>
      </c>
      <c r="F264" s="290" t="s">
        <v>218</v>
      </c>
      <c r="G264" s="291">
        <v>76</v>
      </c>
      <c r="H264" s="291">
        <v>251</v>
      </c>
      <c r="I264" s="291">
        <v>7.8</v>
      </c>
      <c r="J264" s="291">
        <v>71.099999999999994</v>
      </c>
      <c r="K264" s="292">
        <v>0.18</v>
      </c>
      <c r="L264" s="293">
        <v>1.0999999999999999E-2</v>
      </c>
      <c r="M264" s="291">
        <v>1.3</v>
      </c>
      <c r="N264" s="291" t="s">
        <v>219</v>
      </c>
      <c r="O264" s="286"/>
      <c r="P264" s="287"/>
      <c r="Q264" s="288"/>
    </row>
    <row r="265" spans="1:17" s="51" customFormat="1" ht="14.45">
      <c r="A265" s="289">
        <v>43045</v>
      </c>
      <c r="B265" s="290" t="s">
        <v>559</v>
      </c>
      <c r="C265" s="290">
        <v>104</v>
      </c>
      <c r="D265" s="290" t="str">
        <f>VLOOKUP(C265,site.locations!$A$2:$I$27,2)</f>
        <v>White River Near St. Paul</v>
      </c>
      <c r="E265" s="290" t="s">
        <v>462</v>
      </c>
      <c r="F265" s="290" t="s">
        <v>218</v>
      </c>
      <c r="G265" s="291">
        <v>14</v>
      </c>
      <c r="H265" s="291">
        <v>41.7</v>
      </c>
      <c r="I265" s="291">
        <v>7.2</v>
      </c>
      <c r="J265" s="291">
        <v>37.799999999999997</v>
      </c>
      <c r="K265" s="292">
        <v>0.24</v>
      </c>
      <c r="L265" s="293">
        <v>0.01</v>
      </c>
      <c r="M265" s="291">
        <v>0.3</v>
      </c>
      <c r="N265" s="291" t="s">
        <v>219</v>
      </c>
      <c r="O265" s="286"/>
      <c r="P265" s="287"/>
      <c r="Q265" s="288"/>
    </row>
    <row r="266" spans="1:17" s="51" customFormat="1" ht="14.45">
      <c r="A266" s="289">
        <v>43048</v>
      </c>
      <c r="B266" s="290" t="s">
        <v>560</v>
      </c>
      <c r="C266" s="290">
        <v>300</v>
      </c>
      <c r="D266" s="290" t="str">
        <f>VLOOKUP(C266,site.locations!$A$2:$I$27,2)</f>
        <v>Brush Creek</v>
      </c>
      <c r="E266" s="290" t="s">
        <v>260</v>
      </c>
      <c r="F266" s="290" t="s">
        <v>218</v>
      </c>
      <c r="G266" s="291">
        <v>170</v>
      </c>
      <c r="H266" s="291">
        <v>440</v>
      </c>
      <c r="I266" s="291">
        <v>7.8</v>
      </c>
      <c r="J266" s="291">
        <v>246.7</v>
      </c>
      <c r="K266" s="292">
        <v>3.1</v>
      </c>
      <c r="L266" s="293">
        <v>2.5000000000000001E-2</v>
      </c>
      <c r="M266" s="291">
        <v>0.3</v>
      </c>
      <c r="N266" s="291" t="s">
        <v>219</v>
      </c>
      <c r="O266" s="286"/>
      <c r="P266" s="287"/>
      <c r="Q266" s="288"/>
    </row>
    <row r="267" spans="1:17" s="51" customFormat="1" ht="14.45">
      <c r="A267" s="289">
        <v>43048</v>
      </c>
      <c r="B267" s="290" t="s">
        <v>561</v>
      </c>
      <c r="C267" s="290">
        <v>205</v>
      </c>
      <c r="D267" s="290" t="str">
        <f>VLOOKUP(C267,site.locations!$A$2:$I$27,2)</f>
        <v>Hock Creek</v>
      </c>
      <c r="E267" s="290" t="s">
        <v>562</v>
      </c>
      <c r="F267" s="290" t="s">
        <v>218</v>
      </c>
      <c r="G267" s="291">
        <v>48</v>
      </c>
      <c r="H267" s="291">
        <v>138.5</v>
      </c>
      <c r="I267" s="291">
        <v>7.6</v>
      </c>
      <c r="J267" s="291">
        <v>71.099999999999994</v>
      </c>
      <c r="K267" s="292">
        <v>0.53</v>
      </c>
      <c r="L267" s="293">
        <v>0.02</v>
      </c>
      <c r="M267" s="291">
        <v>0.2</v>
      </c>
      <c r="N267" s="291" t="s">
        <v>219</v>
      </c>
      <c r="O267" s="286"/>
      <c r="P267" s="287"/>
      <c r="Q267" s="288"/>
    </row>
    <row r="268" spans="1:17" s="51" customFormat="1" ht="14.45">
      <c r="A268" s="289">
        <v>43050</v>
      </c>
      <c r="B268" s="290" t="s">
        <v>563</v>
      </c>
      <c r="C268" s="290">
        <v>210</v>
      </c>
      <c r="D268" s="290" t="str">
        <f>VLOOKUP(C268,site.locations!$A$2:$I$27,2)</f>
        <v>Town Branch (White River Ball fields)</v>
      </c>
      <c r="E268" s="290" t="s">
        <v>521</v>
      </c>
      <c r="F268" s="290" t="s">
        <v>218</v>
      </c>
      <c r="G268" s="291">
        <v>160</v>
      </c>
      <c r="H268" s="291">
        <v>510</v>
      </c>
      <c r="I268" s="291">
        <v>8</v>
      </c>
      <c r="J268" s="291">
        <v>291.10000000000002</v>
      </c>
      <c r="K268" s="292">
        <v>0.56000000000000005</v>
      </c>
      <c r="L268" s="293">
        <v>1.7000000000000001E-2</v>
      </c>
      <c r="M268" s="291">
        <v>0</v>
      </c>
      <c r="N268" s="291" t="s">
        <v>219</v>
      </c>
      <c r="O268" s="286"/>
      <c r="P268" s="287"/>
      <c r="Q268" s="288"/>
    </row>
    <row r="269" spans="1:17" s="51" customFormat="1" ht="28.9">
      <c r="A269" s="289">
        <v>43050.711805555555</v>
      </c>
      <c r="B269" s="290" t="s">
        <v>564</v>
      </c>
      <c r="C269" s="290">
        <v>307</v>
      </c>
      <c r="D269" s="290" t="str">
        <f>VLOOKUP(C269,site.locations!$A$2:$I$27,2)</f>
        <v>Holman Creek Upstream of Huntsville</v>
      </c>
      <c r="E269" s="290" t="s">
        <v>565</v>
      </c>
      <c r="F269" s="290" t="s">
        <v>218</v>
      </c>
      <c r="G269" s="291">
        <v>126</v>
      </c>
      <c r="H269" s="291">
        <v>308</v>
      </c>
      <c r="I269" s="291">
        <v>7.8</v>
      </c>
      <c r="J269" s="291">
        <v>166.7</v>
      </c>
      <c r="K269" s="292">
        <v>1.32</v>
      </c>
      <c r="L269" s="293">
        <v>4.2000000000000003E-2</v>
      </c>
      <c r="M269" s="291">
        <v>1.4</v>
      </c>
      <c r="N269" s="291" t="s">
        <v>219</v>
      </c>
      <c r="O269" s="286"/>
      <c r="P269" s="287"/>
      <c r="Q269" s="288"/>
    </row>
    <row r="270" spans="1:17" s="51" customFormat="1" ht="28.9">
      <c r="A270" s="289">
        <v>43050.722222222219</v>
      </c>
      <c r="B270" s="290" t="s">
        <v>566</v>
      </c>
      <c r="C270" s="290">
        <v>308</v>
      </c>
      <c r="D270" s="290" t="str">
        <f>VLOOKUP(C270,site.locations!$A$2:$I$27,2)</f>
        <v>Holman Creek Downstream of Huntsville</v>
      </c>
      <c r="E270" s="290" t="s">
        <v>567</v>
      </c>
      <c r="F270" s="290" t="s">
        <v>218</v>
      </c>
      <c r="G270" s="291">
        <v>122</v>
      </c>
      <c r="H270" s="291">
        <v>774</v>
      </c>
      <c r="I270" s="291">
        <v>8</v>
      </c>
      <c r="J270" s="291">
        <v>500</v>
      </c>
      <c r="K270" s="292">
        <v>7.32</v>
      </c>
      <c r="L270" s="293">
        <v>0.13</v>
      </c>
      <c r="M270" s="291">
        <v>1.3</v>
      </c>
      <c r="N270" s="291" t="s">
        <v>219</v>
      </c>
      <c r="O270" s="286"/>
      <c r="P270" s="287"/>
      <c r="Q270" s="288"/>
    </row>
    <row r="271" spans="1:17" s="51" customFormat="1" ht="14.45">
      <c r="A271" s="289">
        <v>43053</v>
      </c>
      <c r="B271" s="290" t="s">
        <v>568</v>
      </c>
      <c r="C271" s="290">
        <v>201</v>
      </c>
      <c r="D271" s="290" t="str">
        <f>VLOOKUP(C271,site.locations!$A$2:$I$27,2)</f>
        <v>Middle Fork of W.R. at Harris Rd</v>
      </c>
      <c r="E271" s="290" t="s">
        <v>569</v>
      </c>
      <c r="F271" s="290" t="s">
        <v>218</v>
      </c>
      <c r="G271" s="291">
        <v>48</v>
      </c>
      <c r="H271" s="291">
        <v>142</v>
      </c>
      <c r="I271" s="291">
        <v>7.7</v>
      </c>
      <c r="J271" s="291">
        <v>71.099999999999994</v>
      </c>
      <c r="K271" s="292">
        <v>0.18</v>
      </c>
      <c r="L271" s="293">
        <v>8.9999999999999993E-3</v>
      </c>
      <c r="M271" s="291">
        <v>4.5</v>
      </c>
      <c r="N271" s="291" t="s">
        <v>219</v>
      </c>
      <c r="O271" s="301"/>
      <c r="P271" s="302"/>
      <c r="Q271" s="288"/>
    </row>
    <row r="272" spans="1:17" s="51" customFormat="1" ht="14.45">
      <c r="A272" s="289">
        <v>43053</v>
      </c>
      <c r="B272" s="290" t="s">
        <v>570</v>
      </c>
      <c r="C272" s="290">
        <v>306</v>
      </c>
      <c r="D272" s="290" t="str">
        <f>VLOOKUP(C272,site.locations!$A$2:$I$27,2)</f>
        <v>Prairie Creek</v>
      </c>
      <c r="E272" s="290" t="s">
        <v>254</v>
      </c>
      <c r="F272" s="290" t="s">
        <v>218</v>
      </c>
      <c r="G272" s="291">
        <v>148</v>
      </c>
      <c r="H272" s="291">
        <v>333</v>
      </c>
      <c r="I272" s="291">
        <v>8.1</v>
      </c>
      <c r="J272" s="291">
        <v>182.2</v>
      </c>
      <c r="K272" s="292">
        <v>2.15</v>
      </c>
      <c r="L272" s="293">
        <v>2.5000000000000001E-2</v>
      </c>
      <c r="M272" s="291">
        <v>7.3</v>
      </c>
      <c r="N272" s="291" t="s">
        <v>219</v>
      </c>
      <c r="O272" s="286"/>
      <c r="P272" s="287"/>
      <c r="Q272" s="288"/>
    </row>
    <row r="273" spans="1:17" s="51" customFormat="1" ht="28.9">
      <c r="A273" s="289">
        <v>43053</v>
      </c>
      <c r="B273" s="290" t="s">
        <v>571</v>
      </c>
      <c r="C273" s="290">
        <v>301</v>
      </c>
      <c r="D273" s="290" t="str">
        <f>VLOOKUP(C273,site.locations!$A$2:$I$27,2)</f>
        <v>War Eagle Creek (Huntsville)</v>
      </c>
      <c r="E273" s="290" t="s">
        <v>572</v>
      </c>
      <c r="F273" s="290" t="s">
        <v>218</v>
      </c>
      <c r="G273" s="291">
        <v>106</v>
      </c>
      <c r="H273" s="291">
        <v>374</v>
      </c>
      <c r="I273" s="291">
        <v>7.9</v>
      </c>
      <c r="J273" s="291">
        <v>220</v>
      </c>
      <c r="K273" s="292">
        <v>2.67</v>
      </c>
      <c r="L273" s="293">
        <v>2.7E-2</v>
      </c>
      <c r="M273" s="291">
        <v>5.0999999999999996</v>
      </c>
      <c r="N273" s="291" t="s">
        <v>219</v>
      </c>
      <c r="O273" s="286"/>
      <c r="P273" s="287"/>
      <c r="Q273" s="288"/>
    </row>
    <row r="274" spans="1:17" s="51" customFormat="1" ht="14.45">
      <c r="A274" s="289">
        <v>43053</v>
      </c>
      <c r="B274" s="290" t="s">
        <v>573</v>
      </c>
      <c r="C274" s="290">
        <v>200</v>
      </c>
      <c r="D274" s="290" t="str">
        <f>VLOOKUP(C274,site.locations!$A$2:$I$27,2)</f>
        <v>Ward Slough</v>
      </c>
      <c r="E274" s="290" t="s">
        <v>574</v>
      </c>
      <c r="F274" s="290" t="s">
        <v>218</v>
      </c>
      <c r="G274" s="291">
        <v>160</v>
      </c>
      <c r="H274" s="291">
        <v>647</v>
      </c>
      <c r="I274" s="291">
        <v>7.9</v>
      </c>
      <c r="J274" s="291">
        <v>417.8</v>
      </c>
      <c r="K274" s="292">
        <v>0.28000000000000003</v>
      </c>
      <c r="L274" s="293">
        <v>3.5999999999999997E-2</v>
      </c>
      <c r="M274" s="291">
        <v>5</v>
      </c>
      <c r="N274" s="291" t="s">
        <v>219</v>
      </c>
      <c r="O274" s="286"/>
      <c r="P274" s="287"/>
      <c r="Q274" s="288"/>
    </row>
    <row r="275" spans="1:17" s="51" customFormat="1" ht="14.45">
      <c r="A275" s="289">
        <v>43138</v>
      </c>
      <c r="B275" s="290" t="s">
        <v>575</v>
      </c>
      <c r="C275" s="290">
        <v>302</v>
      </c>
      <c r="D275" s="290" t="str">
        <f>VLOOKUP(C275,site.locations!$A$2:$I$27,2)</f>
        <v>Glade Creek</v>
      </c>
      <c r="E275" s="290" t="s">
        <v>576</v>
      </c>
      <c r="F275" s="290" t="s">
        <v>218</v>
      </c>
      <c r="G275" s="291">
        <v>134</v>
      </c>
      <c r="H275" s="291">
        <v>372</v>
      </c>
      <c r="I275" s="291">
        <v>7.2</v>
      </c>
      <c r="J275" s="291">
        <v>228.9</v>
      </c>
      <c r="K275" s="292">
        <v>4.18</v>
      </c>
      <c r="L275" s="293">
        <v>6.0000000000000001E-3</v>
      </c>
      <c r="M275" s="291">
        <v>0.1</v>
      </c>
      <c r="N275" s="291" t="s">
        <v>219</v>
      </c>
      <c r="O275" s="286"/>
      <c r="P275" s="287"/>
      <c r="Q275" s="288"/>
    </row>
    <row r="276" spans="1:17" s="51" customFormat="1" ht="14.45">
      <c r="A276" s="289">
        <v>43138</v>
      </c>
      <c r="B276" s="290" t="s">
        <v>577</v>
      </c>
      <c r="C276" s="290">
        <v>305</v>
      </c>
      <c r="D276" s="290" t="str">
        <f>VLOOKUP(C276,site.locations!$A$2:$I$27,2)</f>
        <v>War Eagle Creek (Mill)</v>
      </c>
      <c r="E276" s="290" t="s">
        <v>555</v>
      </c>
      <c r="F276" s="290" t="s">
        <v>218</v>
      </c>
      <c r="G276" s="291">
        <v>82</v>
      </c>
      <c r="H276" s="291">
        <v>231</v>
      </c>
      <c r="I276" s="291">
        <v>8</v>
      </c>
      <c r="J276" s="291">
        <v>135.6</v>
      </c>
      <c r="K276" s="292">
        <v>2.16</v>
      </c>
      <c r="L276" s="293">
        <v>1.2999999999999999E-2</v>
      </c>
      <c r="M276" s="291">
        <v>1.9</v>
      </c>
      <c r="N276" s="291" t="s">
        <v>219</v>
      </c>
      <c r="O276" s="286"/>
      <c r="P276" s="287"/>
      <c r="Q276" s="288"/>
    </row>
    <row r="277" spans="1:17" s="51" customFormat="1" ht="14.45">
      <c r="A277" s="289">
        <v>43139</v>
      </c>
      <c r="B277" s="290" t="s">
        <v>578</v>
      </c>
      <c r="C277" s="290">
        <v>103</v>
      </c>
      <c r="D277" s="290" t="str">
        <f>VLOOKUP(C277,site.locations!$A$2:$I$27,2)</f>
        <v>Baldwin Creek Near St. Paul</v>
      </c>
      <c r="E277" s="290" t="s">
        <v>579</v>
      </c>
      <c r="F277" s="290" t="s">
        <v>218</v>
      </c>
      <c r="G277" s="291">
        <v>6</v>
      </c>
      <c r="H277" s="291">
        <v>21.3</v>
      </c>
      <c r="I277" s="291">
        <v>6.5</v>
      </c>
      <c r="J277" s="291">
        <v>26.7</v>
      </c>
      <c r="K277" s="292">
        <v>0.16</v>
      </c>
      <c r="L277" s="293">
        <v>7.0000000000000001E-3</v>
      </c>
      <c r="M277" s="291">
        <v>0.7</v>
      </c>
      <c r="N277" s="291" t="s">
        <v>219</v>
      </c>
      <c r="O277" s="286"/>
      <c r="P277" s="287"/>
      <c r="Q277" s="288"/>
    </row>
    <row r="278" spans="1:17" s="51" customFormat="1" ht="14.45">
      <c r="A278" s="289">
        <v>43139</v>
      </c>
      <c r="B278" s="290" t="s">
        <v>580</v>
      </c>
      <c r="C278" s="290">
        <v>300</v>
      </c>
      <c r="D278" s="290" t="str">
        <f>VLOOKUP(C278,site.locations!$A$2:$I$27,2)</f>
        <v>Brush Creek</v>
      </c>
      <c r="E278" s="290" t="s">
        <v>581</v>
      </c>
      <c r="F278" s="290" t="s">
        <v>218</v>
      </c>
      <c r="G278" s="291">
        <v>134</v>
      </c>
      <c r="H278" s="291">
        <v>405</v>
      </c>
      <c r="I278" s="291">
        <v>7.7</v>
      </c>
      <c r="J278" s="291">
        <v>302.2</v>
      </c>
      <c r="K278" s="292">
        <v>4.2300000000000004</v>
      </c>
      <c r="L278" s="293">
        <v>1.4999999999999999E-2</v>
      </c>
      <c r="M278" s="291">
        <v>0.5</v>
      </c>
      <c r="N278" s="291" t="s">
        <v>219</v>
      </c>
      <c r="O278" s="286"/>
      <c r="P278" s="287"/>
      <c r="Q278" s="288"/>
    </row>
    <row r="279" spans="1:17" s="51" customFormat="1" ht="14.45">
      <c r="A279" s="289">
        <v>43143</v>
      </c>
      <c r="B279" s="290" t="s">
        <v>582</v>
      </c>
      <c r="C279" s="290">
        <v>304</v>
      </c>
      <c r="D279" s="290" t="str">
        <f>VLOOKUP(C279,site.locations!$A$2:$I$27,2)</f>
        <v>Clifty Creek</v>
      </c>
      <c r="E279" s="290" t="s">
        <v>583</v>
      </c>
      <c r="F279" s="290" t="s">
        <v>218</v>
      </c>
      <c r="G279" s="291">
        <v>140</v>
      </c>
      <c r="H279" s="291">
        <v>358</v>
      </c>
      <c r="I279" s="291">
        <v>7.5</v>
      </c>
      <c r="J279" s="291">
        <v>208.9</v>
      </c>
      <c r="K279" s="292">
        <v>4.16</v>
      </c>
      <c r="L279" s="293">
        <v>8.0000000000000002E-3</v>
      </c>
      <c r="M279" s="291">
        <v>0.6</v>
      </c>
      <c r="N279" s="291" t="s">
        <v>219</v>
      </c>
      <c r="O279" s="286"/>
      <c r="P279" s="287"/>
      <c r="Q279" s="288"/>
    </row>
    <row r="280" spans="1:17" s="51" customFormat="1" ht="14.45">
      <c r="A280" s="289">
        <v>43143</v>
      </c>
      <c r="B280" s="290" t="s">
        <v>584</v>
      </c>
      <c r="C280" s="290">
        <v>205</v>
      </c>
      <c r="D280" s="290" t="str">
        <f>VLOOKUP(C280,site.locations!$A$2:$I$27,2)</f>
        <v>Hock Creek</v>
      </c>
      <c r="E280" s="290" t="s">
        <v>585</v>
      </c>
      <c r="F280" s="290" t="s">
        <v>218</v>
      </c>
      <c r="G280" s="291">
        <v>32</v>
      </c>
      <c r="H280" s="291">
        <v>119.1</v>
      </c>
      <c r="I280" s="291">
        <v>7.4</v>
      </c>
      <c r="J280" s="291">
        <v>71.099999999999994</v>
      </c>
      <c r="K280" s="292">
        <v>1.86</v>
      </c>
      <c r="L280" s="293">
        <v>5.0000000000000001E-3</v>
      </c>
      <c r="M280" s="291">
        <v>1.3</v>
      </c>
      <c r="N280" s="291" t="s">
        <v>219</v>
      </c>
      <c r="O280" s="286"/>
      <c r="P280" s="287"/>
      <c r="Q280" s="288"/>
    </row>
    <row r="281" spans="1:17" s="51" customFormat="1" ht="14.45">
      <c r="A281" s="289">
        <v>43144</v>
      </c>
      <c r="B281" s="290" t="s">
        <v>586</v>
      </c>
      <c r="C281" s="290">
        <v>303</v>
      </c>
      <c r="D281" s="290" t="str">
        <f>VLOOKUP(C281,site.locations!$A$2:$I$27,2)</f>
        <v>Clear Creek</v>
      </c>
      <c r="E281" s="290" t="s">
        <v>587</v>
      </c>
      <c r="F281" s="290" t="s">
        <v>218</v>
      </c>
      <c r="G281" s="291">
        <v>96</v>
      </c>
      <c r="H281" s="291">
        <v>256</v>
      </c>
      <c r="I281" s="291">
        <v>7.6</v>
      </c>
      <c r="J281" s="291">
        <v>151.1</v>
      </c>
      <c r="K281" s="292">
        <v>3.91</v>
      </c>
      <c r="L281" s="293">
        <v>1.2E-2</v>
      </c>
      <c r="M281" s="291">
        <v>0.8</v>
      </c>
      <c r="N281" s="291" t="s">
        <v>219</v>
      </c>
      <c r="O281" s="286"/>
      <c r="P281" s="287"/>
      <c r="Q281" s="288"/>
    </row>
    <row r="282" spans="1:17" s="51" customFormat="1" ht="14.45">
      <c r="A282" s="289">
        <v>43144</v>
      </c>
      <c r="B282" s="290" t="s">
        <v>588</v>
      </c>
      <c r="C282" s="290">
        <v>210</v>
      </c>
      <c r="D282" s="290" t="str">
        <f>VLOOKUP(C282,site.locations!$A$2:$I$27,2)</f>
        <v>Town Branch (White River Ball fields)</v>
      </c>
      <c r="E282" s="290" t="s">
        <v>521</v>
      </c>
      <c r="F282" s="290" t="s">
        <v>218</v>
      </c>
      <c r="G282" s="291">
        <v>122</v>
      </c>
      <c r="H282" s="291">
        <v>527</v>
      </c>
      <c r="I282" s="291">
        <v>8</v>
      </c>
      <c r="J282" s="291">
        <v>306.7</v>
      </c>
      <c r="K282" s="292">
        <v>0.94</v>
      </c>
      <c r="L282" s="293">
        <v>2E-3</v>
      </c>
      <c r="M282" s="291">
        <v>1.6</v>
      </c>
      <c r="N282" s="291" t="s">
        <v>219</v>
      </c>
      <c r="O282" s="286"/>
      <c r="P282" s="287"/>
      <c r="Q282" s="288"/>
    </row>
    <row r="283" spans="1:17" s="51" customFormat="1" ht="14.45">
      <c r="A283" s="289">
        <v>43144.645833333336</v>
      </c>
      <c r="B283" s="290" t="s">
        <v>589</v>
      </c>
      <c r="C283" s="290">
        <v>201</v>
      </c>
      <c r="D283" s="290" t="str">
        <f>VLOOKUP(C283,site.locations!$A$2:$I$27,2)</f>
        <v>Middle Fork of W.R. at Harris Rd</v>
      </c>
      <c r="E283" s="290" t="s">
        <v>590</v>
      </c>
      <c r="F283" s="290" t="s">
        <v>218</v>
      </c>
      <c r="G283" s="291">
        <v>34</v>
      </c>
      <c r="H283" s="291">
        <v>106</v>
      </c>
      <c r="I283" s="291">
        <v>7.7</v>
      </c>
      <c r="J283" s="291">
        <v>57.8</v>
      </c>
      <c r="K283" s="292">
        <v>0.95</v>
      </c>
      <c r="L283" s="293">
        <v>0</v>
      </c>
      <c r="M283" s="291">
        <v>0.7</v>
      </c>
      <c r="N283" s="291" t="s">
        <v>219</v>
      </c>
      <c r="O283" s="286"/>
      <c r="P283" s="287"/>
      <c r="Q283" s="288"/>
    </row>
    <row r="284" spans="1:17" s="51" customFormat="1" ht="14.45">
      <c r="A284" s="289">
        <v>43144.645833333336</v>
      </c>
      <c r="B284" s="290" t="s">
        <v>591</v>
      </c>
      <c r="C284" s="290">
        <v>202</v>
      </c>
      <c r="D284" s="290" t="str">
        <f>VLOOKUP(C284,site.locations!$A$2:$I$27,2)</f>
        <v>Mullins Creek at the U of A</v>
      </c>
      <c r="E284" s="290" t="s">
        <v>592</v>
      </c>
      <c r="F284" s="290" t="s">
        <v>218</v>
      </c>
      <c r="G284" s="291">
        <v>122</v>
      </c>
      <c r="H284" s="291">
        <v>725</v>
      </c>
      <c r="I284" s="291">
        <v>7.8</v>
      </c>
      <c r="J284" s="291">
        <v>395.6</v>
      </c>
      <c r="K284" s="292">
        <v>0.95</v>
      </c>
      <c r="L284" s="293">
        <v>0</v>
      </c>
      <c r="M284" s="291">
        <v>1</v>
      </c>
      <c r="N284" s="291" t="s">
        <v>219</v>
      </c>
      <c r="O284" s="286"/>
      <c r="P284" s="287"/>
      <c r="Q284" s="288"/>
    </row>
    <row r="285" spans="1:17" s="51" customFormat="1" ht="14.45">
      <c r="A285" s="289">
        <v>43144.645833333336</v>
      </c>
      <c r="B285" s="290" t="s">
        <v>593</v>
      </c>
      <c r="C285" s="290">
        <v>206</v>
      </c>
      <c r="D285" s="290" t="str">
        <f>VLOOKUP(C285,site.locations!$A$2:$I$27,2)</f>
        <v>Spout Spring Branch</v>
      </c>
      <c r="E285" s="290" t="s">
        <v>594</v>
      </c>
      <c r="F285" s="290" t="s">
        <v>218</v>
      </c>
      <c r="G285" s="291">
        <v>118</v>
      </c>
      <c r="H285" s="291">
        <v>515</v>
      </c>
      <c r="I285" s="291">
        <v>8.4</v>
      </c>
      <c r="J285" s="291">
        <v>295.60000000000002</v>
      </c>
      <c r="K285" s="292">
        <v>2.11</v>
      </c>
      <c r="L285" s="293">
        <v>2E-3</v>
      </c>
      <c r="M285" s="291">
        <v>1.7</v>
      </c>
      <c r="N285" s="291" t="s">
        <v>219</v>
      </c>
      <c r="O285" s="286"/>
      <c r="P285" s="287"/>
      <c r="Q285" s="288"/>
    </row>
    <row r="286" spans="1:17" s="51" customFormat="1" ht="14.45">
      <c r="A286" s="289">
        <v>43144.645833333336</v>
      </c>
      <c r="B286" s="290" t="s">
        <v>595</v>
      </c>
      <c r="C286" s="290">
        <v>200</v>
      </c>
      <c r="D286" s="290" t="str">
        <f>VLOOKUP(C286,site.locations!$A$2:$I$27,2)</f>
        <v>Ward Slough</v>
      </c>
      <c r="E286" s="290" t="s">
        <v>596</v>
      </c>
      <c r="F286" s="290" t="s">
        <v>218</v>
      </c>
      <c r="G286" s="291">
        <v>126</v>
      </c>
      <c r="H286" s="291">
        <v>613</v>
      </c>
      <c r="I286" s="291">
        <v>8</v>
      </c>
      <c r="J286" s="291">
        <v>357.8</v>
      </c>
      <c r="K286" s="292">
        <v>0.14000000000000001</v>
      </c>
      <c r="L286" s="293">
        <v>7.0000000000000001E-3</v>
      </c>
      <c r="M286" s="291">
        <v>2</v>
      </c>
      <c r="N286" s="291" t="s">
        <v>219</v>
      </c>
      <c r="O286" s="286"/>
      <c r="P286" s="287"/>
      <c r="Q286" s="288"/>
    </row>
    <row r="287" spans="1:17" s="51" customFormat="1" ht="14.45">
      <c r="A287" s="289">
        <v>43144.645833333336</v>
      </c>
      <c r="B287" s="290" t="s">
        <v>597</v>
      </c>
      <c r="C287" s="290">
        <v>104</v>
      </c>
      <c r="D287" s="290" t="str">
        <f>VLOOKUP(C287,site.locations!$A$2:$I$27,2)</f>
        <v>White River Near St. Paul</v>
      </c>
      <c r="E287" s="290" t="s">
        <v>598</v>
      </c>
      <c r="F287" s="290" t="s">
        <v>218</v>
      </c>
      <c r="G287" s="291">
        <v>8</v>
      </c>
      <c r="H287" s="291">
        <v>29.2</v>
      </c>
      <c r="I287" s="291">
        <v>6.7</v>
      </c>
      <c r="J287" s="291">
        <v>22.2</v>
      </c>
      <c r="K287" s="292">
        <v>0.3</v>
      </c>
      <c r="L287" s="293">
        <v>4.0000000000000001E-3</v>
      </c>
      <c r="M287" s="291">
        <v>2.1</v>
      </c>
      <c r="N287" s="291" t="s">
        <v>219</v>
      </c>
      <c r="O287" s="286"/>
      <c r="P287" s="287"/>
      <c r="Q287" s="288"/>
    </row>
    <row r="288" spans="1:17" s="51" customFormat="1" ht="14.45">
      <c r="A288" s="289">
        <v>43144.701388888891</v>
      </c>
      <c r="B288" s="290" t="s">
        <v>599</v>
      </c>
      <c r="C288" s="290">
        <v>102</v>
      </c>
      <c r="D288" s="290" t="str">
        <f>VLOOKUP(C288,site.locations!$A$2:$I$27,2)</f>
        <v>West Fork (Brentwood Park)</v>
      </c>
      <c r="E288" s="290" t="s">
        <v>600</v>
      </c>
      <c r="F288" s="290" t="s">
        <v>218</v>
      </c>
      <c r="G288" s="291">
        <v>24</v>
      </c>
      <c r="H288" s="291">
        <v>79.5</v>
      </c>
      <c r="I288" s="291">
        <v>8.1</v>
      </c>
      <c r="J288" s="291">
        <v>46.7</v>
      </c>
      <c r="K288" s="292">
        <v>0.54</v>
      </c>
      <c r="L288" s="293">
        <v>0</v>
      </c>
      <c r="M288" s="291">
        <v>0.2</v>
      </c>
      <c r="N288" s="291" t="s">
        <v>219</v>
      </c>
      <c r="O288" s="286"/>
      <c r="P288" s="287"/>
      <c r="Q288" s="288"/>
    </row>
    <row r="289" spans="1:17" s="51" customFormat="1" ht="14.45">
      <c r="A289" s="289">
        <v>43144.701388888891</v>
      </c>
      <c r="B289" s="290" t="s">
        <v>601</v>
      </c>
      <c r="C289" s="290">
        <v>101</v>
      </c>
      <c r="D289" s="290" t="str">
        <f>VLOOKUP(C289,site.locations!$A$2:$I$27,2)</f>
        <v>West Fork at Baptist Ford Bridge</v>
      </c>
      <c r="E289" s="290" t="s">
        <v>602</v>
      </c>
      <c r="F289" s="290" t="s">
        <v>218</v>
      </c>
      <c r="G289" s="291">
        <v>56</v>
      </c>
      <c r="H289" s="291">
        <v>191.6</v>
      </c>
      <c r="I289" s="291">
        <v>8.5</v>
      </c>
      <c r="J289" s="291">
        <v>108.9</v>
      </c>
      <c r="K289" s="292">
        <v>0.5</v>
      </c>
      <c r="L289" s="293">
        <v>0</v>
      </c>
      <c r="M289" s="291">
        <v>0.7</v>
      </c>
      <c r="N289" s="291" t="s">
        <v>219</v>
      </c>
      <c r="O289" s="286"/>
      <c r="P289" s="287"/>
      <c r="Q289" s="288"/>
    </row>
    <row r="290" spans="1:17" s="51" customFormat="1" ht="28.9">
      <c r="A290" s="289">
        <v>43145</v>
      </c>
      <c r="B290" s="290" t="s">
        <v>603</v>
      </c>
      <c r="C290" s="290">
        <v>308</v>
      </c>
      <c r="D290" s="290" t="str">
        <f>VLOOKUP(C290,site.locations!$A$2:$I$27,2)</f>
        <v>Holman Creek Downstream of Huntsville</v>
      </c>
      <c r="E290" s="290" t="s">
        <v>604</v>
      </c>
      <c r="F290" s="290" t="s">
        <v>218</v>
      </c>
      <c r="G290" s="291">
        <v>116</v>
      </c>
      <c r="H290" s="291">
        <v>635</v>
      </c>
      <c r="I290" s="291">
        <v>8.1999999999999993</v>
      </c>
      <c r="J290" s="291">
        <v>317.8</v>
      </c>
      <c r="K290" s="292">
        <v>4.7699999999999996</v>
      </c>
      <c r="L290" s="293">
        <v>0.107</v>
      </c>
      <c r="M290" s="291">
        <v>2.4</v>
      </c>
      <c r="N290" s="291" t="s">
        <v>219</v>
      </c>
      <c r="O290" s="286"/>
      <c r="P290" s="287"/>
      <c r="Q290" s="288"/>
    </row>
    <row r="291" spans="1:17" s="51" customFormat="1" ht="28.9">
      <c r="A291" s="289">
        <v>43145</v>
      </c>
      <c r="B291" s="290" t="s">
        <v>605</v>
      </c>
      <c r="C291" s="290">
        <v>307</v>
      </c>
      <c r="D291" s="290" t="str">
        <f>VLOOKUP(C291,site.locations!$A$2:$I$27,2)</f>
        <v>Holman Creek Upstream of Huntsville</v>
      </c>
      <c r="E291" s="290" t="s">
        <v>606</v>
      </c>
      <c r="F291" s="290" t="s">
        <v>218</v>
      </c>
      <c r="G291" s="291">
        <v>74</v>
      </c>
      <c r="H291" s="291">
        <v>218</v>
      </c>
      <c r="I291" s="291">
        <v>7.9</v>
      </c>
      <c r="J291" s="291">
        <v>126.7</v>
      </c>
      <c r="K291" s="292">
        <v>0.92</v>
      </c>
      <c r="L291" s="293">
        <v>5.0000000000000001E-3</v>
      </c>
      <c r="M291" s="291">
        <v>6.7</v>
      </c>
      <c r="N291" s="291" t="s">
        <v>219</v>
      </c>
      <c r="O291" s="286"/>
      <c r="P291" s="287"/>
      <c r="Q291" s="288"/>
    </row>
    <row r="292" spans="1:17" s="51" customFormat="1" ht="14.45">
      <c r="A292" s="289">
        <v>43145</v>
      </c>
      <c r="B292" s="290" t="s">
        <v>607</v>
      </c>
      <c r="C292" s="290">
        <v>306</v>
      </c>
      <c r="D292" s="290" t="str">
        <f>VLOOKUP(C292,site.locations!$A$2:$I$27,2)</f>
        <v>Prairie Creek</v>
      </c>
      <c r="E292" s="290" t="s">
        <v>254</v>
      </c>
      <c r="F292" s="290" t="s">
        <v>218</v>
      </c>
      <c r="G292" s="291">
        <v>152</v>
      </c>
      <c r="H292" s="291">
        <v>357</v>
      </c>
      <c r="I292" s="291">
        <v>8.1</v>
      </c>
      <c r="J292" s="291">
        <v>120</v>
      </c>
      <c r="K292" s="292">
        <v>2.2999999999999998</v>
      </c>
      <c r="L292" s="293">
        <v>8.0000000000000002E-3</v>
      </c>
      <c r="M292" s="291">
        <v>3</v>
      </c>
      <c r="N292" s="291" t="s">
        <v>219</v>
      </c>
      <c r="O292" s="286"/>
      <c r="P292" s="287"/>
      <c r="Q292" s="288"/>
    </row>
    <row r="293" spans="1:17" s="51" customFormat="1" ht="14.45">
      <c r="A293" s="289">
        <v>43145</v>
      </c>
      <c r="B293" s="290" t="s">
        <v>608</v>
      </c>
      <c r="C293" s="290">
        <v>301</v>
      </c>
      <c r="D293" s="290" t="str">
        <f>VLOOKUP(C293,site.locations!$A$2:$I$27,2)</f>
        <v>War Eagle Creek (Huntsville)</v>
      </c>
      <c r="E293" s="290" t="s">
        <v>609</v>
      </c>
      <c r="F293" s="290" t="s">
        <v>218</v>
      </c>
      <c r="G293" s="291">
        <v>68</v>
      </c>
      <c r="H293" s="291">
        <v>217</v>
      </c>
      <c r="I293" s="291">
        <v>7.8</v>
      </c>
      <c r="J293" s="291">
        <v>91.1</v>
      </c>
      <c r="K293" s="292">
        <v>1.44</v>
      </c>
      <c r="L293" s="293">
        <v>1.4999999999999999E-2</v>
      </c>
      <c r="M293" s="291">
        <v>2.6</v>
      </c>
      <c r="N293" s="291" t="s">
        <v>219</v>
      </c>
      <c r="O293" s="286"/>
      <c r="P293" s="287"/>
      <c r="Q293" s="288"/>
    </row>
    <row r="294" spans="1:17" s="51" customFormat="1" ht="14.45">
      <c r="A294" s="289">
        <v>43225</v>
      </c>
      <c r="B294" s="290" t="s">
        <v>610</v>
      </c>
      <c r="C294" s="290">
        <v>202</v>
      </c>
      <c r="D294" s="290" t="str">
        <f>VLOOKUP(C294,site.locations!$A$2:$I$27,2)</f>
        <v>Mullins Creek at the U of A</v>
      </c>
      <c r="E294" s="290" t="s">
        <v>611</v>
      </c>
      <c r="F294" s="290" t="s">
        <v>218</v>
      </c>
      <c r="G294" s="291">
        <v>152</v>
      </c>
      <c r="H294" s="291">
        <v>512</v>
      </c>
      <c r="I294" s="291">
        <v>7.8</v>
      </c>
      <c r="J294" s="291">
        <v>306.2</v>
      </c>
      <c r="K294" s="292">
        <v>1.24</v>
      </c>
      <c r="L294" s="293">
        <v>2.3E-2</v>
      </c>
      <c r="M294" s="291">
        <v>2.2000000000000002</v>
      </c>
      <c r="N294" s="291" t="s">
        <v>219</v>
      </c>
      <c r="O294" s="286"/>
      <c r="P294" s="287"/>
      <c r="Q294" s="288"/>
    </row>
    <row r="295" spans="1:17" s="51" customFormat="1" ht="14.45">
      <c r="A295" s="289">
        <v>43227</v>
      </c>
      <c r="B295" s="290" t="s">
        <v>612</v>
      </c>
      <c r="C295" s="290">
        <v>303</v>
      </c>
      <c r="D295" s="290" t="str">
        <f>VLOOKUP(C295,site.locations!$A$2:$I$27,2)</f>
        <v>Clear Creek</v>
      </c>
      <c r="E295" s="290" t="s">
        <v>613</v>
      </c>
      <c r="F295" s="290" t="s">
        <v>218</v>
      </c>
      <c r="G295" s="291">
        <v>58</v>
      </c>
      <c r="H295" s="291">
        <v>175.4</v>
      </c>
      <c r="I295" s="291">
        <v>7.2</v>
      </c>
      <c r="J295" s="291">
        <v>130.4</v>
      </c>
      <c r="K295" s="292">
        <v>3.88</v>
      </c>
      <c r="L295" s="293">
        <v>2.4E-2</v>
      </c>
      <c r="M295" s="291">
        <v>1.5</v>
      </c>
      <c r="N295" s="291" t="s">
        <v>219</v>
      </c>
      <c r="O295" s="286"/>
      <c r="P295" s="287"/>
      <c r="Q295" s="288"/>
    </row>
    <row r="296" spans="1:17" s="51" customFormat="1" ht="14.45">
      <c r="A296" s="289">
        <v>43227</v>
      </c>
      <c r="B296" s="290" t="s">
        <v>614</v>
      </c>
      <c r="C296" s="290">
        <v>304</v>
      </c>
      <c r="D296" s="290" t="str">
        <f>VLOOKUP(C296,site.locations!$A$2:$I$27,2)</f>
        <v>Clifty Creek</v>
      </c>
      <c r="E296" s="290" t="s">
        <v>256</v>
      </c>
      <c r="F296" s="290" t="s">
        <v>218</v>
      </c>
      <c r="G296" s="291">
        <v>104</v>
      </c>
      <c r="H296" s="291">
        <v>275</v>
      </c>
      <c r="I296" s="291">
        <v>7.3</v>
      </c>
      <c r="J296" s="291">
        <v>179.1</v>
      </c>
      <c r="K296" s="292">
        <v>3.99</v>
      </c>
      <c r="L296" s="293">
        <v>2.9000000000000001E-2</v>
      </c>
      <c r="M296" s="291">
        <v>1.6</v>
      </c>
      <c r="N296" s="291" t="s">
        <v>219</v>
      </c>
      <c r="O296" s="286"/>
      <c r="P296" s="287"/>
      <c r="Q296" s="288"/>
    </row>
    <row r="297" spans="1:17" s="51" customFormat="1" ht="14.45">
      <c r="A297" s="289">
        <v>43227</v>
      </c>
      <c r="B297" s="290" t="s">
        <v>615</v>
      </c>
      <c r="C297" s="290">
        <v>302</v>
      </c>
      <c r="D297" s="290" t="str">
        <f>VLOOKUP(C297,site.locations!$A$2:$I$27,2)</f>
        <v>Glade Creek</v>
      </c>
      <c r="E297" s="290" t="s">
        <v>616</v>
      </c>
      <c r="F297" s="290" t="s">
        <v>218</v>
      </c>
      <c r="G297" s="291">
        <v>104</v>
      </c>
      <c r="H297" s="291">
        <v>279</v>
      </c>
      <c r="I297" s="291">
        <v>7.7</v>
      </c>
      <c r="J297" s="291">
        <v>180</v>
      </c>
      <c r="K297" s="292">
        <v>3.74</v>
      </c>
      <c r="L297" s="293">
        <v>4.2000000000000003E-2</v>
      </c>
      <c r="M297" s="291">
        <v>1.8</v>
      </c>
      <c r="N297" s="291" t="s">
        <v>219</v>
      </c>
      <c r="O297" s="286"/>
      <c r="P297" s="287"/>
      <c r="Q297" s="288"/>
    </row>
    <row r="298" spans="1:17" s="51" customFormat="1" ht="14.45">
      <c r="A298" s="289">
        <v>43227</v>
      </c>
      <c r="B298" s="290" t="s">
        <v>617</v>
      </c>
      <c r="C298" s="290">
        <v>305</v>
      </c>
      <c r="D298" s="290" t="str">
        <f>VLOOKUP(C298,site.locations!$A$2:$I$27,2)</f>
        <v>War Eagle Creek (Mill)</v>
      </c>
      <c r="E298" s="290" t="s">
        <v>555</v>
      </c>
      <c r="F298" s="290" t="s">
        <v>218</v>
      </c>
      <c r="G298" s="291">
        <v>62</v>
      </c>
      <c r="H298" s="291">
        <v>165.9</v>
      </c>
      <c r="I298" s="291">
        <v>7.4</v>
      </c>
      <c r="J298" s="291">
        <v>115.7</v>
      </c>
      <c r="K298" s="292">
        <v>1.89</v>
      </c>
      <c r="L298" s="293">
        <v>4.2000000000000003E-2</v>
      </c>
      <c r="M298" s="291">
        <v>10.9</v>
      </c>
      <c r="N298" s="291" t="s">
        <v>219</v>
      </c>
      <c r="O298" s="286"/>
      <c r="P298" s="287"/>
      <c r="Q298" s="288"/>
    </row>
    <row r="299" spans="1:17" s="51" customFormat="1" ht="14.45">
      <c r="A299" s="289">
        <v>43227</v>
      </c>
      <c r="B299" s="290" t="s">
        <v>618</v>
      </c>
      <c r="C299" s="290">
        <v>104</v>
      </c>
      <c r="D299" s="290" t="str">
        <f>VLOOKUP(C299,site.locations!$A$2:$I$27,2)</f>
        <v>White River Near St. Paul</v>
      </c>
      <c r="E299" s="290" t="s">
        <v>619</v>
      </c>
      <c r="F299" s="290" t="s">
        <v>218</v>
      </c>
      <c r="G299" s="291">
        <v>7</v>
      </c>
      <c r="H299" s="291">
        <v>26.9</v>
      </c>
      <c r="I299" s="291">
        <v>6.7</v>
      </c>
      <c r="J299" s="291">
        <v>40.200000000000003</v>
      </c>
      <c r="K299" s="292">
        <v>0.23</v>
      </c>
      <c r="L299" s="293">
        <v>1.4999999999999999E-2</v>
      </c>
      <c r="M299" s="291">
        <v>1.7</v>
      </c>
      <c r="N299" s="291" t="s">
        <v>219</v>
      </c>
      <c r="O299" s="286"/>
      <c r="P299" s="287"/>
      <c r="Q299" s="288"/>
    </row>
    <row r="300" spans="1:17" s="51" customFormat="1" ht="14.45">
      <c r="A300" s="289">
        <v>43228</v>
      </c>
      <c r="B300" s="290" t="s">
        <v>620</v>
      </c>
      <c r="C300" s="290">
        <v>103</v>
      </c>
      <c r="D300" s="290" t="str">
        <f>VLOOKUP(C300,site.locations!$A$2:$I$27,2)</f>
        <v>Baldwin Creek Near St. Paul</v>
      </c>
      <c r="E300" s="290" t="s">
        <v>384</v>
      </c>
      <c r="F300" s="290" t="s">
        <v>218</v>
      </c>
      <c r="G300" s="291">
        <v>6</v>
      </c>
      <c r="H300" s="291">
        <v>21.3</v>
      </c>
      <c r="I300" s="291">
        <v>6.6</v>
      </c>
      <c r="J300" s="291">
        <v>33.299999999999997</v>
      </c>
      <c r="K300" s="292">
        <v>0.1</v>
      </c>
      <c r="L300" s="293">
        <v>7.0000000000000001E-3</v>
      </c>
      <c r="M300" s="291">
        <v>1.2</v>
      </c>
      <c r="N300" s="291" t="s">
        <v>219</v>
      </c>
      <c r="O300" s="286"/>
      <c r="P300" s="287"/>
      <c r="Q300" s="288"/>
    </row>
    <row r="301" spans="1:17" s="51" customFormat="1" ht="14.45">
      <c r="A301" s="289">
        <v>43228</v>
      </c>
      <c r="B301" s="290" t="s">
        <v>621</v>
      </c>
      <c r="C301" s="290">
        <v>300</v>
      </c>
      <c r="D301" s="290" t="str">
        <f>VLOOKUP(C301,site.locations!$A$2:$I$27,2)</f>
        <v>Brush Creek</v>
      </c>
      <c r="E301" s="290" t="s">
        <v>241</v>
      </c>
      <c r="F301" s="290" t="s">
        <v>218</v>
      </c>
      <c r="G301" s="291">
        <v>120</v>
      </c>
      <c r="H301" s="291">
        <v>321</v>
      </c>
      <c r="I301" s="291">
        <v>7.9</v>
      </c>
      <c r="J301" s="291">
        <v>195.1</v>
      </c>
      <c r="K301" s="292">
        <v>4.13</v>
      </c>
      <c r="L301" s="293">
        <v>3.4000000000000002E-2</v>
      </c>
      <c r="M301" s="291">
        <v>1.9</v>
      </c>
      <c r="N301" s="291" t="s">
        <v>219</v>
      </c>
      <c r="O301" s="286"/>
      <c r="P301" s="287"/>
      <c r="Q301" s="288"/>
    </row>
    <row r="302" spans="1:17" s="51" customFormat="1" ht="14.45">
      <c r="A302" s="289">
        <v>43229</v>
      </c>
      <c r="B302" s="290" t="s">
        <v>622</v>
      </c>
      <c r="C302" s="290">
        <v>205</v>
      </c>
      <c r="D302" s="290" t="str">
        <f>VLOOKUP(C302,site.locations!$A$2:$I$27,2)</f>
        <v>Hock Creek</v>
      </c>
      <c r="E302" s="290" t="s">
        <v>623</v>
      </c>
      <c r="F302" s="290" t="s">
        <v>218</v>
      </c>
      <c r="G302" s="291">
        <v>28</v>
      </c>
      <c r="H302" s="291">
        <v>87.8</v>
      </c>
      <c r="I302" s="291">
        <v>7.5</v>
      </c>
      <c r="J302" s="291">
        <v>65.599999999999994</v>
      </c>
      <c r="K302" s="292">
        <v>0.83</v>
      </c>
      <c r="L302" s="293">
        <v>1.2E-2</v>
      </c>
      <c r="M302" s="291">
        <v>0.9</v>
      </c>
      <c r="N302" s="291" t="s">
        <v>219</v>
      </c>
      <c r="O302" s="286"/>
      <c r="P302" s="287"/>
      <c r="Q302" s="288"/>
    </row>
    <row r="303" spans="1:17" s="51" customFormat="1" ht="14.45">
      <c r="A303" s="289">
        <v>43232</v>
      </c>
      <c r="B303" s="290" t="s">
        <v>624</v>
      </c>
      <c r="C303" s="290">
        <v>206</v>
      </c>
      <c r="D303" s="290" t="str">
        <f>VLOOKUP(C303,site.locations!$A$2:$I$27,2)</f>
        <v>Spout Spring Branch</v>
      </c>
      <c r="E303" s="290" t="s">
        <v>550</v>
      </c>
      <c r="F303" s="290" t="s">
        <v>218</v>
      </c>
      <c r="G303" s="291">
        <v>136</v>
      </c>
      <c r="H303" s="291">
        <v>444</v>
      </c>
      <c r="I303" s="291">
        <v>8</v>
      </c>
      <c r="J303" s="291">
        <v>245.8</v>
      </c>
      <c r="K303" s="292">
        <v>2.84</v>
      </c>
      <c r="L303" s="293">
        <v>3.1E-2</v>
      </c>
      <c r="M303" s="291">
        <v>0.7</v>
      </c>
      <c r="N303" s="291" t="s">
        <v>219</v>
      </c>
      <c r="O303" s="286"/>
      <c r="P303" s="287"/>
      <c r="Q303" s="288"/>
    </row>
    <row r="304" spans="1:17" s="51" customFormat="1" ht="14.45">
      <c r="A304" s="289">
        <v>43234</v>
      </c>
      <c r="B304" s="290" t="s">
        <v>625</v>
      </c>
      <c r="C304" s="290">
        <v>210</v>
      </c>
      <c r="D304" s="290" t="str">
        <f>VLOOKUP(C304,site.locations!$A$2:$I$27,2)</f>
        <v>Town Branch (White River Ball fields)</v>
      </c>
      <c r="E304" s="290" t="s">
        <v>521</v>
      </c>
      <c r="F304" s="290" t="s">
        <v>218</v>
      </c>
      <c r="G304" s="291">
        <v>142</v>
      </c>
      <c r="H304" s="291">
        <v>476</v>
      </c>
      <c r="I304" s="291">
        <v>7.8</v>
      </c>
      <c r="J304" s="291">
        <v>288.7</v>
      </c>
      <c r="K304" s="292">
        <v>0.93</v>
      </c>
      <c r="L304" s="293">
        <v>0.01</v>
      </c>
      <c r="M304" s="291">
        <v>3.6</v>
      </c>
      <c r="N304" s="291" t="s">
        <v>219</v>
      </c>
      <c r="O304" s="286"/>
      <c r="P304" s="287"/>
      <c r="Q304" s="288"/>
    </row>
    <row r="305" spans="1:17" s="51" customFormat="1" ht="28.9">
      <c r="A305" s="289">
        <v>43235</v>
      </c>
      <c r="B305" s="290" t="s">
        <v>626</v>
      </c>
      <c r="C305" s="290">
        <v>308</v>
      </c>
      <c r="D305" s="290" t="str">
        <f>VLOOKUP(C305,site.locations!$A$2:$I$27,2)</f>
        <v>Holman Creek Downstream of Huntsville</v>
      </c>
      <c r="E305" s="290" t="s">
        <v>627</v>
      </c>
      <c r="F305" s="290" t="s">
        <v>218</v>
      </c>
      <c r="G305" s="291">
        <v>100</v>
      </c>
      <c r="H305" s="291">
        <v>376</v>
      </c>
      <c r="I305" s="291">
        <v>8.3000000000000007</v>
      </c>
      <c r="J305" s="291">
        <v>207.3</v>
      </c>
      <c r="K305" s="292">
        <v>2.74</v>
      </c>
      <c r="L305" s="293">
        <v>5.6000000000000001E-2</v>
      </c>
      <c r="M305" s="291">
        <v>2.6</v>
      </c>
      <c r="N305" s="291" t="s">
        <v>219</v>
      </c>
      <c r="O305" s="286"/>
      <c r="P305" s="287"/>
      <c r="Q305" s="288"/>
    </row>
    <row r="306" spans="1:17" s="51" customFormat="1" ht="28.9">
      <c r="A306" s="289">
        <v>43235</v>
      </c>
      <c r="B306" s="290" t="s">
        <v>628</v>
      </c>
      <c r="C306" s="290">
        <v>307</v>
      </c>
      <c r="D306" s="290" t="str">
        <f>VLOOKUP(C306,site.locations!$A$2:$I$27,2)</f>
        <v>Holman Creek Upstream of Huntsville</v>
      </c>
      <c r="E306" s="290" t="s">
        <v>629</v>
      </c>
      <c r="F306" s="290" t="s">
        <v>218</v>
      </c>
      <c r="G306" s="291">
        <v>76</v>
      </c>
      <c r="H306" s="291">
        <v>199.5</v>
      </c>
      <c r="I306" s="291">
        <v>7.7</v>
      </c>
      <c r="J306" s="291">
        <v>112.7</v>
      </c>
      <c r="K306" s="292">
        <v>0.89</v>
      </c>
      <c r="L306" s="293">
        <v>1.2999999999999999E-2</v>
      </c>
      <c r="M306" s="291">
        <v>2</v>
      </c>
      <c r="N306" s="291" t="s">
        <v>219</v>
      </c>
      <c r="O306" s="286"/>
      <c r="P306" s="287"/>
      <c r="Q306" s="288"/>
    </row>
    <row r="307" spans="1:17" s="51" customFormat="1" ht="14.45">
      <c r="A307" s="289">
        <v>43235</v>
      </c>
      <c r="B307" s="290" t="s">
        <v>630</v>
      </c>
      <c r="C307" s="290">
        <v>201</v>
      </c>
      <c r="D307" s="290" t="str">
        <f>VLOOKUP(C307,site.locations!$A$2:$I$27,2)</f>
        <v>Middle Fork of W.R. at Harris Rd</v>
      </c>
      <c r="E307" s="290" t="s">
        <v>631</v>
      </c>
      <c r="F307" s="290" t="s">
        <v>218</v>
      </c>
      <c r="G307" s="291">
        <v>44</v>
      </c>
      <c r="H307" s="291">
        <v>116.3</v>
      </c>
      <c r="I307" s="291">
        <v>7.6</v>
      </c>
      <c r="J307" s="291">
        <v>68.400000000000006</v>
      </c>
      <c r="K307" s="292">
        <v>0.47</v>
      </c>
      <c r="L307" s="293">
        <v>6.0000000000000001E-3</v>
      </c>
      <c r="M307" s="291">
        <v>6.3</v>
      </c>
      <c r="N307" s="291" t="s">
        <v>219</v>
      </c>
      <c r="O307" s="286"/>
      <c r="P307" s="287"/>
      <c r="Q307" s="288"/>
    </row>
    <row r="308" spans="1:17" s="51" customFormat="1" ht="14.45">
      <c r="A308" s="289">
        <v>43235</v>
      </c>
      <c r="B308" s="290" t="s">
        <v>632</v>
      </c>
      <c r="C308" s="290">
        <v>301</v>
      </c>
      <c r="D308" s="290" t="str">
        <f>VLOOKUP(C308,site.locations!$A$2:$I$27,2)</f>
        <v>War Eagle Creek (Huntsville)</v>
      </c>
      <c r="E308" s="290" t="s">
        <v>439</v>
      </c>
      <c r="F308" s="290" t="s">
        <v>218</v>
      </c>
      <c r="G308" s="291">
        <v>60</v>
      </c>
      <c r="H308" s="291">
        <v>173.6</v>
      </c>
      <c r="I308" s="291">
        <v>7.5</v>
      </c>
      <c r="J308" s="291">
        <v>96.7</v>
      </c>
      <c r="K308" s="292">
        <v>1.22</v>
      </c>
      <c r="L308" s="293">
        <v>0.01</v>
      </c>
      <c r="M308" s="291">
        <v>4.7</v>
      </c>
      <c r="N308" s="291" t="s">
        <v>219</v>
      </c>
      <c r="O308" s="286"/>
      <c r="P308" s="287"/>
      <c r="Q308" s="288"/>
    </row>
    <row r="309" spans="1:17" s="51" customFormat="1" ht="14.45">
      <c r="A309" s="289">
        <v>43235</v>
      </c>
      <c r="B309" s="290" t="s">
        <v>633</v>
      </c>
      <c r="C309" s="290">
        <v>200</v>
      </c>
      <c r="D309" s="290" t="str">
        <f>VLOOKUP(C309,site.locations!$A$2:$I$27,2)</f>
        <v>Ward Slough</v>
      </c>
      <c r="E309" s="290" t="s">
        <v>574</v>
      </c>
      <c r="F309" s="290" t="s">
        <v>218</v>
      </c>
      <c r="G309" s="291">
        <v>142</v>
      </c>
      <c r="H309" s="291">
        <v>477</v>
      </c>
      <c r="I309" s="291">
        <v>7.8</v>
      </c>
      <c r="J309" s="291">
        <v>301.3</v>
      </c>
      <c r="K309" s="292">
        <v>0.55000000000000004</v>
      </c>
      <c r="L309" s="293">
        <v>1.2E-2</v>
      </c>
      <c r="M309" s="291">
        <v>2.8</v>
      </c>
      <c r="N309" s="291" t="s">
        <v>219</v>
      </c>
      <c r="O309" s="286"/>
      <c r="P309" s="287"/>
      <c r="Q309" s="288"/>
    </row>
    <row r="310" spans="1:17" s="51" customFormat="1" ht="14.45">
      <c r="A310" s="289">
        <v>43241</v>
      </c>
      <c r="B310" s="290" t="s">
        <v>634</v>
      </c>
      <c r="C310" s="290">
        <v>102</v>
      </c>
      <c r="D310" s="290" t="str">
        <f>VLOOKUP(C310,site.locations!$A$2:$I$27,2)</f>
        <v>West Fork (Brentwood Park)</v>
      </c>
      <c r="E310" s="290" t="s">
        <v>635</v>
      </c>
      <c r="F310" s="290" t="s">
        <v>218</v>
      </c>
      <c r="G310" s="291">
        <v>28</v>
      </c>
      <c r="H310" s="291">
        <v>82.5</v>
      </c>
      <c r="I310" s="291">
        <v>7.8</v>
      </c>
      <c r="J310" s="291">
        <v>54.4</v>
      </c>
      <c r="K310" s="292">
        <v>0.28999999999999998</v>
      </c>
      <c r="L310" s="293">
        <v>1.4E-2</v>
      </c>
      <c r="M310" s="291">
        <v>1.5</v>
      </c>
      <c r="N310" s="291" t="s">
        <v>219</v>
      </c>
      <c r="O310" s="286"/>
      <c r="P310" s="287"/>
      <c r="Q310" s="288"/>
    </row>
    <row r="311" spans="1:17" s="51" customFormat="1" ht="14.45">
      <c r="A311" s="289">
        <v>43241</v>
      </c>
      <c r="B311" s="290" t="s">
        <v>636</v>
      </c>
      <c r="C311" s="290">
        <v>101</v>
      </c>
      <c r="D311" s="290" t="str">
        <f>VLOOKUP(C311,site.locations!$A$2:$I$27,2)</f>
        <v>West Fork at Baptist Ford Bridge</v>
      </c>
      <c r="E311" s="290" t="s">
        <v>637</v>
      </c>
      <c r="F311" s="290" t="s">
        <v>218</v>
      </c>
      <c r="G311" s="291">
        <v>76</v>
      </c>
      <c r="H311" s="291">
        <v>173.7</v>
      </c>
      <c r="I311" s="291">
        <v>8.4</v>
      </c>
      <c r="J311" s="291">
        <v>102</v>
      </c>
      <c r="K311" s="292">
        <v>0.18</v>
      </c>
      <c r="L311" s="293">
        <v>1.2E-2</v>
      </c>
      <c r="M311" s="291">
        <v>2.1</v>
      </c>
      <c r="N311" s="291" t="s">
        <v>219</v>
      </c>
      <c r="O311" s="286"/>
      <c r="P311" s="287"/>
      <c r="Q311" s="288"/>
    </row>
    <row r="312" spans="1:17" s="51" customFormat="1" ht="14.45">
      <c r="A312" s="289">
        <v>43243</v>
      </c>
      <c r="B312" s="290" t="s">
        <v>638</v>
      </c>
      <c r="C312" s="290">
        <v>306</v>
      </c>
      <c r="D312" s="290" t="str">
        <f>VLOOKUP(C312,site.locations!$A$2:$I$27,2)</f>
        <v>Prairie Creek</v>
      </c>
      <c r="E312" s="290" t="s">
        <v>254</v>
      </c>
      <c r="F312" s="290" t="s">
        <v>218</v>
      </c>
      <c r="G312" s="291">
        <v>122</v>
      </c>
      <c r="H312" s="291">
        <v>326</v>
      </c>
      <c r="I312" s="291">
        <v>8.1999999999999993</v>
      </c>
      <c r="J312" s="291">
        <v>166.9</v>
      </c>
      <c r="K312" s="292">
        <v>1.8</v>
      </c>
      <c r="L312" s="293">
        <v>8.9999999999999993E-3</v>
      </c>
      <c r="M312" s="291">
        <v>2.2999999999999998</v>
      </c>
      <c r="N312" s="291" t="s">
        <v>219</v>
      </c>
      <c r="O312" s="286"/>
      <c r="P312" s="287"/>
      <c r="Q312" s="288"/>
    </row>
    <row r="313" spans="1:17" s="51" customFormat="1" ht="14.45">
      <c r="A313" s="289">
        <v>43316</v>
      </c>
      <c r="B313" s="290" t="s">
        <v>639</v>
      </c>
      <c r="C313" s="290">
        <v>200</v>
      </c>
      <c r="D313" s="290" t="str">
        <f>VLOOKUP(C313,site.locations!$A$2:$I$27,2)</f>
        <v>Ward Slough</v>
      </c>
      <c r="E313" s="290" t="s">
        <v>640</v>
      </c>
      <c r="F313" s="290" t="s">
        <v>218</v>
      </c>
      <c r="G313" s="291">
        <v>136</v>
      </c>
      <c r="H313" s="291">
        <v>545</v>
      </c>
      <c r="I313" s="291">
        <v>7.4</v>
      </c>
      <c r="J313" s="291">
        <v>311.10000000000002</v>
      </c>
      <c r="K313" s="292">
        <v>0.3</v>
      </c>
      <c r="L313" s="293">
        <v>1.4999999999999999E-2</v>
      </c>
      <c r="M313" s="291">
        <v>14.1</v>
      </c>
      <c r="N313" s="291" t="s">
        <v>219</v>
      </c>
      <c r="O313" s="286"/>
      <c r="P313" s="287"/>
      <c r="Q313" s="288"/>
    </row>
    <row r="314" spans="1:17" s="51" customFormat="1" ht="14.45">
      <c r="A314" s="289">
        <v>43316</v>
      </c>
      <c r="B314" s="290" t="s">
        <v>641</v>
      </c>
      <c r="C314" s="290">
        <v>102</v>
      </c>
      <c r="D314" s="290" t="str">
        <f>VLOOKUP(C314,site.locations!$A$2:$I$27,2)</f>
        <v>West Fork (Brentwood Park)</v>
      </c>
      <c r="E314" s="290" t="s">
        <v>642</v>
      </c>
      <c r="F314" s="290" t="s">
        <v>218</v>
      </c>
      <c r="G314" s="291">
        <v>60</v>
      </c>
      <c r="H314" s="291">
        <v>146.9</v>
      </c>
      <c r="I314" s="291">
        <v>7.6</v>
      </c>
      <c r="J314" s="291">
        <v>220.9</v>
      </c>
      <c r="K314" s="292">
        <v>0.49</v>
      </c>
      <c r="L314" s="293">
        <v>2.1000000000000001E-2</v>
      </c>
      <c r="M314" s="291">
        <v>6.3</v>
      </c>
      <c r="N314" s="291" t="s">
        <v>219</v>
      </c>
      <c r="O314" s="286"/>
      <c r="P314" s="287"/>
      <c r="Q314" s="288"/>
    </row>
    <row r="315" spans="1:17" s="51" customFormat="1" ht="14.45">
      <c r="A315" s="289">
        <v>43316</v>
      </c>
      <c r="B315" s="290" t="s">
        <v>643</v>
      </c>
      <c r="C315" s="290">
        <v>101</v>
      </c>
      <c r="D315" s="290" t="str">
        <f>VLOOKUP(C315,site.locations!$A$2:$I$27,2)</f>
        <v>West Fork at Baptist Ford Bridge</v>
      </c>
      <c r="E315" s="290" t="s">
        <v>644</v>
      </c>
      <c r="F315" s="290" t="s">
        <v>218</v>
      </c>
      <c r="G315" s="291">
        <v>146</v>
      </c>
      <c r="H315" s="291">
        <v>284</v>
      </c>
      <c r="I315" s="291">
        <v>7.9</v>
      </c>
      <c r="J315" s="291">
        <v>84.2</v>
      </c>
      <c r="K315" s="292">
        <v>0.13</v>
      </c>
      <c r="L315" s="293">
        <v>8.9999999999999993E-3</v>
      </c>
      <c r="M315" s="291">
        <v>5.0999999999999996</v>
      </c>
      <c r="N315" s="291" t="s">
        <v>219</v>
      </c>
      <c r="O315" s="286"/>
      <c r="P315" s="287"/>
      <c r="Q315" s="288"/>
    </row>
    <row r="316" spans="1:17" s="51" customFormat="1" ht="14.45">
      <c r="A316" s="289">
        <v>43317</v>
      </c>
      <c r="B316" s="290" t="s">
        <v>645</v>
      </c>
      <c r="C316" s="290">
        <v>201</v>
      </c>
      <c r="D316" s="290" t="str">
        <f>VLOOKUP(C316,site.locations!$A$2:$I$27,2)</f>
        <v>Middle Fork of W.R. at Harris Rd</v>
      </c>
      <c r="E316" s="290" t="s">
        <v>646</v>
      </c>
      <c r="F316" s="290" t="s">
        <v>218</v>
      </c>
      <c r="G316" s="291">
        <v>58</v>
      </c>
      <c r="H316" s="291">
        <v>150.80000000000001</v>
      </c>
      <c r="I316" s="291">
        <v>7</v>
      </c>
      <c r="J316" s="291">
        <v>86.2</v>
      </c>
      <c r="K316" s="292">
        <v>0.08</v>
      </c>
      <c r="L316" s="293">
        <v>1E-3</v>
      </c>
      <c r="M316" s="291">
        <v>1.8</v>
      </c>
      <c r="N316" s="291" t="s">
        <v>219</v>
      </c>
      <c r="O316" s="286"/>
      <c r="P316" s="287"/>
      <c r="Q316" s="288"/>
    </row>
    <row r="317" spans="1:17" s="51" customFormat="1" ht="14.45">
      <c r="A317" s="289">
        <v>43317</v>
      </c>
      <c r="B317" s="290" t="s">
        <v>647</v>
      </c>
      <c r="C317" s="290">
        <v>206</v>
      </c>
      <c r="D317" s="290" t="str">
        <f>VLOOKUP(C317,site.locations!$A$2:$I$27,2)</f>
        <v>Spout Spring Branch</v>
      </c>
      <c r="E317" s="290" t="s">
        <v>470</v>
      </c>
      <c r="F317" s="290" t="s">
        <v>218</v>
      </c>
      <c r="G317" s="291">
        <v>126</v>
      </c>
      <c r="H317" s="291">
        <v>423</v>
      </c>
      <c r="I317" s="291">
        <v>8</v>
      </c>
      <c r="J317" s="291">
        <v>233.6</v>
      </c>
      <c r="K317" s="292">
        <v>3.12</v>
      </c>
      <c r="L317" s="293">
        <v>3.1E-2</v>
      </c>
      <c r="M317" s="291">
        <v>1.3</v>
      </c>
      <c r="N317" s="291" t="s">
        <v>219</v>
      </c>
      <c r="O317" s="286"/>
      <c r="P317" s="287"/>
      <c r="Q317" s="288"/>
    </row>
    <row r="318" spans="1:17" s="51" customFormat="1" ht="14.45">
      <c r="A318" s="289">
        <v>43318</v>
      </c>
      <c r="B318" s="290" t="s">
        <v>648</v>
      </c>
      <c r="C318" s="290">
        <v>302</v>
      </c>
      <c r="D318" s="290" t="str">
        <f>VLOOKUP(C318,site.locations!$A$2:$I$27,2)</f>
        <v>Glade Creek</v>
      </c>
      <c r="E318" s="290" t="s">
        <v>616</v>
      </c>
      <c r="F318" s="290" t="s">
        <v>218</v>
      </c>
      <c r="G318" s="291">
        <v>162</v>
      </c>
      <c r="H318" s="291">
        <v>391</v>
      </c>
      <c r="I318" s="291">
        <v>8.1</v>
      </c>
      <c r="J318" s="291">
        <v>33.6</v>
      </c>
      <c r="K318" s="292">
        <v>3.06</v>
      </c>
      <c r="L318" s="293">
        <v>1.6E-2</v>
      </c>
      <c r="M318" s="291">
        <v>1.4</v>
      </c>
      <c r="N318" s="291" t="s">
        <v>219</v>
      </c>
      <c r="O318" s="286"/>
      <c r="P318" s="287"/>
      <c r="Q318" s="288"/>
    </row>
    <row r="319" spans="1:17" s="51" customFormat="1" ht="14.45">
      <c r="A319" s="289">
        <v>43318</v>
      </c>
      <c r="B319" s="290" t="s">
        <v>649</v>
      </c>
      <c r="C319" s="290">
        <v>306</v>
      </c>
      <c r="D319" s="290" t="str">
        <f>VLOOKUP(C319,site.locations!$A$2:$I$27,2)</f>
        <v>Prairie Creek</v>
      </c>
      <c r="E319" s="290" t="s">
        <v>650</v>
      </c>
      <c r="F319" s="290" t="s">
        <v>218</v>
      </c>
      <c r="G319" s="291">
        <v>104</v>
      </c>
      <c r="H319" s="291">
        <v>262</v>
      </c>
      <c r="I319" s="291">
        <v>7.7</v>
      </c>
      <c r="J319" s="291">
        <v>169.8</v>
      </c>
      <c r="K319" s="292">
        <v>1.01</v>
      </c>
      <c r="L319" s="293">
        <v>8.0000000000000002E-3</v>
      </c>
      <c r="M319" s="291">
        <v>3.5</v>
      </c>
      <c r="N319" s="291" t="s">
        <v>219</v>
      </c>
      <c r="O319" s="286"/>
      <c r="P319" s="287"/>
      <c r="Q319" s="288"/>
    </row>
    <row r="320" spans="1:17" s="51" customFormat="1" ht="14.45">
      <c r="A320" s="289">
        <v>43318</v>
      </c>
      <c r="B320" s="290" t="s">
        <v>651</v>
      </c>
      <c r="C320" s="290">
        <v>301</v>
      </c>
      <c r="D320" s="290" t="str">
        <f>VLOOKUP(C320,site.locations!$A$2:$I$27,2)</f>
        <v>War Eagle Creek (Huntsville)</v>
      </c>
      <c r="E320" s="290" t="s">
        <v>652</v>
      </c>
      <c r="F320" s="290" t="s">
        <v>218</v>
      </c>
      <c r="G320" s="291">
        <v>90</v>
      </c>
      <c r="H320" s="291">
        <v>267</v>
      </c>
      <c r="I320" s="291">
        <v>8.1</v>
      </c>
      <c r="J320" s="291">
        <v>146.9</v>
      </c>
      <c r="K320" s="292">
        <v>0.86</v>
      </c>
      <c r="L320" s="293">
        <v>1.4E-2</v>
      </c>
      <c r="M320" s="291">
        <v>4.5</v>
      </c>
      <c r="N320" s="291" t="s">
        <v>219</v>
      </c>
      <c r="O320" s="286"/>
      <c r="P320" s="287"/>
      <c r="Q320" s="288"/>
    </row>
    <row r="321" spans="1:17" s="51" customFormat="1" ht="14.45">
      <c r="A321" s="289">
        <v>43318</v>
      </c>
      <c r="B321" s="290" t="s">
        <v>653</v>
      </c>
      <c r="C321" s="290">
        <v>305</v>
      </c>
      <c r="D321" s="290" t="str">
        <f>VLOOKUP(C321,site.locations!$A$2:$I$27,2)</f>
        <v>War Eagle Creek (Mill)</v>
      </c>
      <c r="E321" s="290" t="s">
        <v>418</v>
      </c>
      <c r="F321" s="290" t="s">
        <v>218</v>
      </c>
      <c r="G321" s="291">
        <v>106</v>
      </c>
      <c r="H321" s="291">
        <v>303</v>
      </c>
      <c r="I321" s="291">
        <v>8.1999999999999993</v>
      </c>
      <c r="J321" s="291">
        <v>162.69999999999999</v>
      </c>
      <c r="K321" s="292">
        <v>1.18</v>
      </c>
      <c r="L321" s="293">
        <v>5.0000000000000001E-3</v>
      </c>
      <c r="M321" s="291">
        <v>5.7</v>
      </c>
      <c r="N321" s="291" t="s">
        <v>219</v>
      </c>
      <c r="O321" s="286"/>
      <c r="P321" s="287"/>
      <c r="Q321" s="288"/>
    </row>
    <row r="322" spans="1:17" s="51" customFormat="1" ht="14.45">
      <c r="A322" s="289">
        <v>43318</v>
      </c>
      <c r="B322" s="290" t="s">
        <v>654</v>
      </c>
      <c r="C322" s="290">
        <v>104</v>
      </c>
      <c r="D322" s="290" t="str">
        <f>VLOOKUP(C322,site.locations!$A$2:$I$27,2)</f>
        <v>White River Near St. Paul</v>
      </c>
      <c r="E322" s="290" t="s">
        <v>655</v>
      </c>
      <c r="F322" s="290" t="s">
        <v>218</v>
      </c>
      <c r="G322" s="291">
        <v>18</v>
      </c>
      <c r="H322" s="291">
        <v>53.4</v>
      </c>
      <c r="I322" s="291">
        <v>7.1</v>
      </c>
      <c r="J322" s="291">
        <v>154.69999999999999</v>
      </c>
      <c r="K322" s="292">
        <v>0.48</v>
      </c>
      <c r="L322" s="293">
        <v>0</v>
      </c>
      <c r="M322" s="291">
        <v>1.8</v>
      </c>
      <c r="N322" s="291" t="s">
        <v>219</v>
      </c>
      <c r="O322" s="286"/>
      <c r="P322" s="287"/>
      <c r="Q322" s="288"/>
    </row>
    <row r="323" spans="1:17" s="51" customFormat="1" ht="14.45">
      <c r="A323" s="289">
        <v>43319</v>
      </c>
      <c r="B323" s="290" t="s">
        <v>656</v>
      </c>
      <c r="C323" s="290">
        <v>103</v>
      </c>
      <c r="D323" s="290" t="str">
        <f>VLOOKUP(C323,site.locations!$A$2:$I$27,2)</f>
        <v>Baldwin Creek Near St. Paul</v>
      </c>
      <c r="E323" s="290" t="s">
        <v>384</v>
      </c>
      <c r="F323" s="290" t="s">
        <v>218</v>
      </c>
      <c r="G323" s="291">
        <v>164</v>
      </c>
      <c r="H323" s="291">
        <v>415</v>
      </c>
      <c r="I323" s="291">
        <v>7.6</v>
      </c>
      <c r="J323" s="291">
        <v>225.6</v>
      </c>
      <c r="K323" s="292">
        <v>1.91</v>
      </c>
      <c r="L323" s="293">
        <v>1.7999999999999999E-2</v>
      </c>
      <c r="M323" s="291">
        <v>0.3</v>
      </c>
      <c r="N323" s="291" t="s">
        <v>219</v>
      </c>
      <c r="O323" s="286"/>
      <c r="P323" s="287"/>
      <c r="Q323" s="288"/>
    </row>
    <row r="324" spans="1:17" s="51" customFormat="1" ht="14.45">
      <c r="A324" s="289">
        <v>43319</v>
      </c>
      <c r="B324" s="290" t="s">
        <v>657</v>
      </c>
      <c r="C324" s="290">
        <v>300</v>
      </c>
      <c r="D324" s="290" t="str">
        <f>VLOOKUP(C324,site.locations!$A$2:$I$27,2)</f>
        <v>Brush Creek</v>
      </c>
      <c r="E324" s="290" t="s">
        <v>241</v>
      </c>
      <c r="F324" s="290" t="s">
        <v>218</v>
      </c>
      <c r="G324" s="291">
        <v>12</v>
      </c>
      <c r="H324" s="291">
        <v>41.9</v>
      </c>
      <c r="I324" s="291">
        <v>6.4</v>
      </c>
      <c r="J324" s="291">
        <v>396.4</v>
      </c>
      <c r="K324" s="292">
        <v>0.4</v>
      </c>
      <c r="L324" s="293">
        <v>1.7999999999999999E-2</v>
      </c>
      <c r="M324" s="291">
        <v>15.4</v>
      </c>
      <c r="N324" s="291" t="s">
        <v>219</v>
      </c>
      <c r="O324" s="286"/>
      <c r="P324" s="287"/>
      <c r="Q324" s="288"/>
    </row>
    <row r="325" spans="1:17" s="51" customFormat="1" ht="14.45">
      <c r="A325" s="289">
        <v>43319</v>
      </c>
      <c r="B325" s="290" t="s">
        <v>658</v>
      </c>
      <c r="C325" s="290">
        <v>202</v>
      </c>
      <c r="D325" s="290" t="str">
        <f>VLOOKUP(C325,site.locations!$A$2:$I$27,2)</f>
        <v>Mullins Creek at the U of A</v>
      </c>
      <c r="E325" s="290" t="s">
        <v>659</v>
      </c>
      <c r="F325" s="290" t="s">
        <v>218</v>
      </c>
      <c r="G325" s="291">
        <v>174</v>
      </c>
      <c r="H325" s="291">
        <v>662</v>
      </c>
      <c r="I325" s="291">
        <v>8</v>
      </c>
      <c r="J325" s="291">
        <v>375.8</v>
      </c>
      <c r="K325" s="292">
        <v>1.55</v>
      </c>
      <c r="L325" s="293">
        <v>7.1999999999999995E-2</v>
      </c>
      <c r="M325" s="291">
        <v>4</v>
      </c>
      <c r="N325" s="291" t="s">
        <v>219</v>
      </c>
      <c r="O325" s="286"/>
      <c r="P325" s="287"/>
      <c r="Q325" s="288"/>
    </row>
    <row r="326" spans="1:17" s="51" customFormat="1" ht="14.45">
      <c r="A326" s="289">
        <v>43321</v>
      </c>
      <c r="B326" s="290" t="s">
        <v>660</v>
      </c>
      <c r="C326" s="290">
        <v>303</v>
      </c>
      <c r="D326" s="290" t="str">
        <f>VLOOKUP(C326,site.locations!$A$2:$I$27,2)</f>
        <v>Clear Creek</v>
      </c>
      <c r="E326" s="290" t="s">
        <v>229</v>
      </c>
      <c r="F326" s="290" t="s">
        <v>218</v>
      </c>
      <c r="G326" s="291">
        <v>150</v>
      </c>
      <c r="H326" s="291">
        <v>243</v>
      </c>
      <c r="I326" s="291">
        <v>7.1</v>
      </c>
      <c r="J326" s="291">
        <v>212</v>
      </c>
      <c r="K326" s="292">
        <v>3.86</v>
      </c>
      <c r="L326" s="293">
        <v>6.0000000000000001E-3</v>
      </c>
      <c r="M326" s="291">
        <v>2.4</v>
      </c>
      <c r="N326" s="291" t="s">
        <v>219</v>
      </c>
      <c r="O326" s="286"/>
      <c r="P326" s="287"/>
      <c r="Q326" s="288"/>
    </row>
    <row r="327" spans="1:17" s="51" customFormat="1" ht="14.45">
      <c r="A327" s="289">
        <v>43321</v>
      </c>
      <c r="B327" s="290" t="s">
        <v>661</v>
      </c>
      <c r="C327" s="290">
        <v>304</v>
      </c>
      <c r="D327" s="290" t="str">
        <f>VLOOKUP(C327,site.locations!$A$2:$I$27,2)</f>
        <v>Clifty Creek</v>
      </c>
      <c r="E327" s="290" t="s">
        <v>231</v>
      </c>
      <c r="F327" s="290" t="s">
        <v>218</v>
      </c>
      <c r="G327" s="291">
        <v>110</v>
      </c>
      <c r="H327" s="291">
        <v>277</v>
      </c>
      <c r="I327" s="291">
        <v>7.3</v>
      </c>
      <c r="J327" s="291">
        <v>170.7</v>
      </c>
      <c r="K327" s="292">
        <v>3.49</v>
      </c>
      <c r="L327" s="293">
        <v>1.2E-2</v>
      </c>
      <c r="M327" s="291">
        <v>1.8</v>
      </c>
      <c r="N327" s="291" t="s">
        <v>219</v>
      </c>
      <c r="O327" s="286"/>
      <c r="P327" s="287"/>
      <c r="Q327" s="288"/>
    </row>
    <row r="328" spans="1:17" s="51" customFormat="1" ht="14.45">
      <c r="A328" s="289">
        <v>43334</v>
      </c>
      <c r="B328" s="290" t="s">
        <v>662</v>
      </c>
      <c r="C328" s="290">
        <v>205</v>
      </c>
      <c r="D328" s="290" t="str">
        <f>VLOOKUP(C328,site.locations!$A$2:$I$27,2)</f>
        <v>Hock Creek</v>
      </c>
      <c r="E328" s="290" t="s">
        <v>562</v>
      </c>
      <c r="F328" s="290" t="s">
        <v>218</v>
      </c>
      <c r="G328" s="291">
        <v>50</v>
      </c>
      <c r="H328" s="291">
        <v>144.69999999999999</v>
      </c>
      <c r="I328" s="291">
        <v>7</v>
      </c>
      <c r="J328" s="291">
        <v>75.8</v>
      </c>
      <c r="K328" s="292">
        <v>0.32</v>
      </c>
      <c r="L328" s="293">
        <v>5.0000000000000001E-3</v>
      </c>
      <c r="M328" s="291">
        <v>0.9</v>
      </c>
      <c r="N328" s="291" t="s">
        <v>219</v>
      </c>
      <c r="O328" s="286"/>
      <c r="P328" s="287"/>
      <c r="Q328" s="288"/>
    </row>
    <row r="329" spans="1:17" s="51" customFormat="1" ht="28.9">
      <c r="A329" s="289">
        <v>43334</v>
      </c>
      <c r="B329" s="290" t="s">
        <v>663</v>
      </c>
      <c r="C329" s="290">
        <v>308</v>
      </c>
      <c r="D329" s="290" t="str">
        <f>VLOOKUP(C329,site.locations!$A$2:$I$27,2)</f>
        <v>Holman Creek Downstream of Huntsville</v>
      </c>
      <c r="E329" s="290" t="s">
        <v>664</v>
      </c>
      <c r="F329" s="290" t="s">
        <v>218</v>
      </c>
      <c r="G329" s="291">
        <v>114</v>
      </c>
      <c r="H329" s="291">
        <v>597</v>
      </c>
      <c r="I329" s="291">
        <v>7.8</v>
      </c>
      <c r="J329" s="291">
        <v>312.7</v>
      </c>
      <c r="K329" s="292">
        <v>4.67</v>
      </c>
      <c r="L329" s="293">
        <v>0.316</v>
      </c>
      <c r="M329" s="291">
        <v>3.5</v>
      </c>
      <c r="N329" s="291" t="s">
        <v>219</v>
      </c>
      <c r="O329" s="286"/>
      <c r="P329" s="287"/>
      <c r="Q329" s="288"/>
    </row>
    <row r="330" spans="1:17" s="51" customFormat="1" ht="28.9">
      <c r="A330" s="289">
        <v>43334</v>
      </c>
      <c r="B330" s="290" t="s">
        <v>665</v>
      </c>
      <c r="C330" s="290">
        <v>307</v>
      </c>
      <c r="D330" s="290" t="str">
        <f>VLOOKUP(C330,site.locations!$A$2:$I$27,2)</f>
        <v>Holman Creek Upstream of Huntsville</v>
      </c>
      <c r="E330" s="290" t="s">
        <v>565</v>
      </c>
      <c r="F330" s="290" t="s">
        <v>218</v>
      </c>
      <c r="G330" s="291">
        <v>108</v>
      </c>
      <c r="H330" s="291">
        <v>288</v>
      </c>
      <c r="I330" s="291">
        <v>7.1</v>
      </c>
      <c r="J330" s="291">
        <v>162.69999999999999</v>
      </c>
      <c r="K330" s="292">
        <v>1.1599999999999999</v>
      </c>
      <c r="L330" s="293">
        <v>8.9999999999999993E-3</v>
      </c>
      <c r="M330" s="291">
        <v>0.7</v>
      </c>
      <c r="N330" s="291" t="s">
        <v>219</v>
      </c>
      <c r="O330" s="286"/>
      <c r="P330" s="287"/>
      <c r="Q330" s="288"/>
    </row>
    <row r="331" spans="1:17" s="51" customFormat="1" ht="14.45">
      <c r="A331" s="289">
        <v>43334</v>
      </c>
      <c r="B331" s="290" t="s">
        <v>666</v>
      </c>
      <c r="C331" s="290">
        <v>210</v>
      </c>
      <c r="D331" s="290" t="str">
        <f>VLOOKUP(C331,site.locations!$A$2:$I$27,2)</f>
        <v>Town Branch (White River Ball fields)</v>
      </c>
      <c r="E331" s="290" t="s">
        <v>521</v>
      </c>
      <c r="F331" s="290" t="s">
        <v>218</v>
      </c>
      <c r="G331" s="291">
        <v>118</v>
      </c>
      <c r="H331" s="291">
        <v>409</v>
      </c>
      <c r="I331" s="291">
        <v>7.6</v>
      </c>
      <c r="J331" s="291">
        <v>222.2</v>
      </c>
      <c r="K331" s="292">
        <v>0.81</v>
      </c>
      <c r="L331" s="293">
        <v>1.4E-2</v>
      </c>
      <c r="M331" s="291">
        <v>2.5</v>
      </c>
      <c r="N331" s="291" t="s">
        <v>219</v>
      </c>
      <c r="O331" s="286"/>
      <c r="P331" s="287"/>
      <c r="Q331" s="288"/>
    </row>
    <row r="332" spans="1:17" s="51" customFormat="1" ht="28.9">
      <c r="A332" s="289">
        <v>43410</v>
      </c>
      <c r="B332" s="290" t="s">
        <v>667</v>
      </c>
      <c r="C332" s="290">
        <v>301</v>
      </c>
      <c r="D332" s="290" t="str">
        <f>VLOOKUP(C332,site.locations!$A$2:$I$27,2)</f>
        <v>War Eagle Creek (Huntsville)</v>
      </c>
      <c r="E332" s="290" t="s">
        <v>668</v>
      </c>
      <c r="F332" s="290" t="s">
        <v>218</v>
      </c>
      <c r="G332" s="291">
        <v>48</v>
      </c>
      <c r="H332" s="291">
        <v>142.5</v>
      </c>
      <c r="I332" s="291">
        <v>7.2</v>
      </c>
      <c r="J332" s="291">
        <v>80.900000000000006</v>
      </c>
      <c r="K332" s="292">
        <v>1.17</v>
      </c>
      <c r="L332" s="293">
        <v>1.2999999999999999E-2</v>
      </c>
      <c r="M332" s="291">
        <v>4.7</v>
      </c>
      <c r="N332" s="291" t="s">
        <v>219</v>
      </c>
      <c r="O332" s="286"/>
      <c r="P332" s="287"/>
      <c r="Q332" s="288"/>
    </row>
    <row r="333" spans="1:17" s="51" customFormat="1" ht="14.45">
      <c r="A333" s="289">
        <v>43411</v>
      </c>
      <c r="B333" s="290" t="s">
        <v>669</v>
      </c>
      <c r="C333" s="290">
        <v>302</v>
      </c>
      <c r="D333" s="290" t="str">
        <f>VLOOKUP(C333,site.locations!$A$2:$I$27,2)</f>
        <v>Glade Creek</v>
      </c>
      <c r="E333" s="290" t="s">
        <v>513</v>
      </c>
      <c r="F333" s="290" t="s">
        <v>218</v>
      </c>
      <c r="G333" s="291">
        <v>134</v>
      </c>
      <c r="H333" s="291">
        <v>390</v>
      </c>
      <c r="I333" s="291">
        <v>7.6</v>
      </c>
      <c r="J333" s="291">
        <v>208.4</v>
      </c>
      <c r="K333" s="292">
        <v>4.34</v>
      </c>
      <c r="L333" s="293">
        <v>1.7999999999999999E-2</v>
      </c>
      <c r="M333" s="291">
        <v>0.9</v>
      </c>
      <c r="N333" s="291" t="s">
        <v>219</v>
      </c>
      <c r="O333" s="286"/>
      <c r="P333" s="287"/>
      <c r="Q333" s="288"/>
    </row>
    <row r="334" spans="1:17" s="51" customFormat="1" ht="14.45">
      <c r="A334" s="289">
        <v>43411</v>
      </c>
      <c r="B334" s="290" t="s">
        <v>670</v>
      </c>
      <c r="C334" s="290">
        <v>201</v>
      </c>
      <c r="D334" s="290" t="str">
        <f>VLOOKUP(C334,site.locations!$A$2:$I$27,2)</f>
        <v>Middle Fork of W.R. at Harris Rd</v>
      </c>
      <c r="E334" s="290" t="s">
        <v>671</v>
      </c>
      <c r="F334" s="290" t="s">
        <v>218</v>
      </c>
      <c r="G334" s="291">
        <v>40</v>
      </c>
      <c r="H334" s="291">
        <v>121.5</v>
      </c>
      <c r="I334" s="291">
        <v>7.3</v>
      </c>
      <c r="J334" s="291">
        <v>61.7</v>
      </c>
      <c r="K334" s="292">
        <v>1.08</v>
      </c>
      <c r="L334" s="293">
        <v>2E-3</v>
      </c>
      <c r="M334" s="291">
        <v>3.3</v>
      </c>
      <c r="N334" s="291" t="s">
        <v>219</v>
      </c>
      <c r="O334" s="286"/>
      <c r="P334" s="287"/>
      <c r="Q334" s="288"/>
    </row>
    <row r="335" spans="1:17" s="51" customFormat="1" ht="14.45">
      <c r="A335" s="289">
        <v>43411</v>
      </c>
      <c r="B335" s="290" t="s">
        <v>672</v>
      </c>
      <c r="C335" s="290">
        <v>305</v>
      </c>
      <c r="D335" s="290" t="str">
        <f>VLOOKUP(C335,site.locations!$A$2:$I$27,2)</f>
        <v>War Eagle Creek (Mill)</v>
      </c>
      <c r="E335" s="290" t="s">
        <v>673</v>
      </c>
      <c r="F335" s="290" t="s">
        <v>218</v>
      </c>
      <c r="G335" s="291">
        <v>66</v>
      </c>
      <c r="H335" s="291">
        <v>181.2</v>
      </c>
      <c r="I335" s="291">
        <v>7.4</v>
      </c>
      <c r="J335" s="291">
        <v>94.2</v>
      </c>
      <c r="K335" s="292">
        <v>1.4</v>
      </c>
      <c r="L335" s="293">
        <v>1.4999999999999999E-2</v>
      </c>
      <c r="M335" s="291">
        <v>2.9</v>
      </c>
      <c r="N335" s="291" t="s">
        <v>219</v>
      </c>
      <c r="O335" s="286"/>
      <c r="P335" s="287"/>
      <c r="Q335" s="288"/>
    </row>
    <row r="336" spans="1:17" s="51" customFormat="1" ht="14.45">
      <c r="A336" s="289">
        <v>43415</v>
      </c>
      <c r="B336" s="290" t="s">
        <v>674</v>
      </c>
      <c r="C336" s="290">
        <v>103</v>
      </c>
      <c r="D336" s="290" t="str">
        <f>VLOOKUP(C336,site.locations!$A$2:$I$27,2)</f>
        <v>Baldwin Creek Near St. Paul</v>
      </c>
      <c r="E336" s="290" t="s">
        <v>675</v>
      </c>
      <c r="F336" s="290" t="s">
        <v>218</v>
      </c>
      <c r="G336" s="291">
        <v>6</v>
      </c>
      <c r="H336" s="291">
        <v>22.1</v>
      </c>
      <c r="I336" s="291">
        <v>6.2</v>
      </c>
      <c r="J336" s="291">
        <v>280.7</v>
      </c>
      <c r="K336" s="292">
        <v>0.06</v>
      </c>
      <c r="L336" s="293">
        <v>4.0000000000000001E-3</v>
      </c>
      <c r="M336" s="291">
        <v>1.7</v>
      </c>
      <c r="N336" s="291" t="s">
        <v>219</v>
      </c>
      <c r="O336" s="286"/>
      <c r="P336" s="287"/>
      <c r="Q336" s="288"/>
    </row>
    <row r="337" spans="1:17" s="51" customFormat="1" ht="14.45">
      <c r="A337" s="289">
        <v>43415</v>
      </c>
      <c r="B337" s="290" t="s">
        <v>676</v>
      </c>
      <c r="C337" s="290">
        <v>206</v>
      </c>
      <c r="D337" s="290" t="str">
        <f>VLOOKUP(C337,site.locations!$A$2:$I$27,2)</f>
        <v>Spout Spring Branch</v>
      </c>
      <c r="E337" s="290" t="s">
        <v>677</v>
      </c>
      <c r="F337" s="290" t="s">
        <v>218</v>
      </c>
      <c r="G337" s="291">
        <v>144</v>
      </c>
      <c r="H337" s="291">
        <v>502</v>
      </c>
      <c r="I337" s="291">
        <v>7.5</v>
      </c>
      <c r="J337" s="291">
        <v>282.7</v>
      </c>
      <c r="K337" s="292">
        <v>3.92</v>
      </c>
      <c r="L337" s="293">
        <v>2.5000000000000001E-2</v>
      </c>
      <c r="M337" s="291">
        <v>2.9</v>
      </c>
      <c r="N337" s="291" t="s">
        <v>219</v>
      </c>
      <c r="O337" s="286"/>
      <c r="P337" s="287"/>
      <c r="Q337" s="288"/>
    </row>
    <row r="338" spans="1:17" s="51" customFormat="1" ht="14.45">
      <c r="A338" s="289">
        <v>43415</v>
      </c>
      <c r="B338" s="290" t="s">
        <v>678</v>
      </c>
      <c r="C338" s="290">
        <v>210</v>
      </c>
      <c r="D338" s="290" t="str">
        <f>VLOOKUP(C338,site.locations!$A$2:$I$27,2)</f>
        <v>Town Branch (White River Ball fields)</v>
      </c>
      <c r="E338" s="290" t="s">
        <v>108</v>
      </c>
      <c r="F338" s="290" t="s">
        <v>218</v>
      </c>
      <c r="G338" s="291">
        <v>142</v>
      </c>
      <c r="H338" s="291">
        <v>500</v>
      </c>
      <c r="I338" s="291">
        <v>7.4</v>
      </c>
      <c r="J338" s="291">
        <v>21.1</v>
      </c>
      <c r="K338" s="292">
        <v>1.25</v>
      </c>
      <c r="L338" s="293">
        <v>0.02</v>
      </c>
      <c r="M338" s="291">
        <v>1.1000000000000001</v>
      </c>
      <c r="N338" s="291" t="s">
        <v>219</v>
      </c>
      <c r="O338" s="286"/>
      <c r="P338" s="287"/>
      <c r="Q338" s="288"/>
    </row>
    <row r="339" spans="1:17" s="51" customFormat="1" ht="14.45">
      <c r="A339" s="289">
        <v>43415</v>
      </c>
      <c r="B339" s="290" t="s">
        <v>679</v>
      </c>
      <c r="C339" s="290">
        <v>200</v>
      </c>
      <c r="D339" s="290" t="str">
        <f>VLOOKUP(C339,site.locations!$A$2:$I$27,2)</f>
        <v>Ward Slough</v>
      </c>
      <c r="E339" s="290" t="s">
        <v>574</v>
      </c>
      <c r="F339" s="290" t="s">
        <v>218</v>
      </c>
      <c r="G339" s="291">
        <v>144</v>
      </c>
      <c r="H339" s="291">
        <v>593</v>
      </c>
      <c r="I339" s="291">
        <v>7.5</v>
      </c>
      <c r="J339" s="291">
        <v>341.6</v>
      </c>
      <c r="K339" s="292">
        <v>0.34</v>
      </c>
      <c r="L339" s="293">
        <v>0.01</v>
      </c>
      <c r="M339" s="291">
        <v>4.9000000000000004</v>
      </c>
      <c r="N339" s="291" t="s">
        <v>219</v>
      </c>
      <c r="O339" s="286"/>
      <c r="P339" s="287"/>
      <c r="Q339" s="288"/>
    </row>
    <row r="340" spans="1:17" s="51" customFormat="1" ht="14.45">
      <c r="A340" s="289">
        <v>43417</v>
      </c>
      <c r="B340" s="290" t="s">
        <v>680</v>
      </c>
      <c r="C340" s="290">
        <v>303</v>
      </c>
      <c r="D340" s="290" t="str">
        <f>VLOOKUP(C340,site.locations!$A$2:$I$27,2)</f>
        <v>Clear Creek</v>
      </c>
      <c r="E340" s="290" t="s">
        <v>258</v>
      </c>
      <c r="F340" s="290" t="s">
        <v>218</v>
      </c>
      <c r="G340" s="291">
        <v>104</v>
      </c>
      <c r="H340" s="291">
        <v>283</v>
      </c>
      <c r="I340" s="291">
        <v>7.2</v>
      </c>
      <c r="J340" s="291">
        <v>163.1</v>
      </c>
      <c r="K340" s="292">
        <v>4.5</v>
      </c>
      <c r="L340" s="293">
        <v>2.1000000000000001E-2</v>
      </c>
      <c r="M340" s="291">
        <v>0.4</v>
      </c>
      <c r="N340" s="291" t="s">
        <v>219</v>
      </c>
      <c r="O340" s="286"/>
      <c r="P340" s="287"/>
      <c r="Q340" s="288"/>
    </row>
    <row r="341" spans="1:17" s="51" customFormat="1" ht="14.45">
      <c r="A341" s="289">
        <v>43417</v>
      </c>
      <c r="B341" s="290" t="s">
        <v>681</v>
      </c>
      <c r="C341" s="290">
        <v>304</v>
      </c>
      <c r="D341" s="290" t="str">
        <f>VLOOKUP(C341,site.locations!$A$2:$I$27,2)</f>
        <v>Clifty Creek</v>
      </c>
      <c r="E341" s="290" t="s">
        <v>682</v>
      </c>
      <c r="F341" s="290" t="s">
        <v>218</v>
      </c>
      <c r="G341" s="291">
        <v>152</v>
      </c>
      <c r="H341" s="291">
        <v>393</v>
      </c>
      <c r="I341" s="291">
        <v>7</v>
      </c>
      <c r="J341" s="291">
        <v>215.6</v>
      </c>
      <c r="K341" s="292">
        <v>3.95</v>
      </c>
      <c r="L341" s="293">
        <v>2.4E-2</v>
      </c>
      <c r="M341" s="291">
        <v>0.5</v>
      </c>
      <c r="N341" s="291" t="s">
        <v>219</v>
      </c>
      <c r="O341" s="286"/>
      <c r="P341" s="287"/>
      <c r="Q341" s="288"/>
    </row>
    <row r="342" spans="1:17" s="51" customFormat="1" ht="14.45">
      <c r="A342" s="289">
        <v>43418</v>
      </c>
      <c r="B342" s="290" t="s">
        <v>683</v>
      </c>
      <c r="C342" s="290">
        <v>205</v>
      </c>
      <c r="D342" s="290" t="str">
        <f>VLOOKUP(C342,site.locations!$A$2:$I$27,2)</f>
        <v>Hock Creek</v>
      </c>
      <c r="E342" s="290" t="s">
        <v>474</v>
      </c>
      <c r="F342" s="290" t="s">
        <v>218</v>
      </c>
      <c r="G342" s="291">
        <v>36</v>
      </c>
      <c r="H342" s="291">
        <v>130.6</v>
      </c>
      <c r="I342" s="291">
        <v>7.3</v>
      </c>
      <c r="J342" s="291">
        <v>64.900000000000006</v>
      </c>
      <c r="K342" s="292">
        <v>2.11</v>
      </c>
      <c r="L342" s="293">
        <v>6.0000000000000001E-3</v>
      </c>
      <c r="M342" s="291">
        <v>1.5</v>
      </c>
      <c r="N342" s="291" t="s">
        <v>219</v>
      </c>
      <c r="O342" s="286"/>
      <c r="P342" s="287"/>
      <c r="Q342" s="288"/>
    </row>
    <row r="343" spans="1:17" s="51" customFormat="1" ht="28.9">
      <c r="A343" s="289">
        <v>43418</v>
      </c>
      <c r="B343" s="290" t="s">
        <v>684</v>
      </c>
      <c r="C343" s="290">
        <v>308</v>
      </c>
      <c r="D343" s="290" t="str">
        <f>VLOOKUP(C343,site.locations!$A$2:$I$27,2)</f>
        <v>Holman Creek Downstream of Huntsville</v>
      </c>
      <c r="E343" s="290" t="s">
        <v>328</v>
      </c>
      <c r="F343" s="290" t="s">
        <v>218</v>
      </c>
      <c r="G343" s="291">
        <v>94</v>
      </c>
      <c r="H343" s="291">
        <v>526</v>
      </c>
      <c r="I343" s="291">
        <v>7.6</v>
      </c>
      <c r="J343" s="291">
        <v>282.2</v>
      </c>
      <c r="K343" s="292">
        <v>7.4</v>
      </c>
      <c r="L343" s="293">
        <v>0.12</v>
      </c>
      <c r="M343" s="291">
        <v>0.1</v>
      </c>
      <c r="N343" s="291" t="s">
        <v>219</v>
      </c>
      <c r="O343" s="286"/>
      <c r="P343" s="287"/>
      <c r="Q343" s="288"/>
    </row>
    <row r="344" spans="1:17" s="51" customFormat="1" ht="28.9">
      <c r="A344" s="289">
        <v>43418</v>
      </c>
      <c r="B344" s="290" t="s">
        <v>685</v>
      </c>
      <c r="C344" s="290">
        <v>307</v>
      </c>
      <c r="D344" s="290" t="str">
        <f>VLOOKUP(C344,site.locations!$A$2:$I$27,2)</f>
        <v>Holman Creek Upstream of Huntsville</v>
      </c>
      <c r="E344" s="290" t="s">
        <v>330</v>
      </c>
      <c r="F344" s="290" t="s">
        <v>218</v>
      </c>
      <c r="G344" s="291">
        <v>86</v>
      </c>
      <c r="H344" s="291">
        <v>249</v>
      </c>
      <c r="I344" s="291">
        <v>7.2</v>
      </c>
      <c r="J344" s="291">
        <v>145.30000000000001</v>
      </c>
      <c r="K344" s="292">
        <v>0.95</v>
      </c>
      <c r="L344" s="293">
        <v>3.3000000000000002E-2</v>
      </c>
      <c r="M344" s="291">
        <v>1.5</v>
      </c>
      <c r="N344" s="291" t="s">
        <v>219</v>
      </c>
      <c r="O344" s="286"/>
      <c r="P344" s="287"/>
      <c r="Q344" s="288"/>
    </row>
    <row r="345" spans="1:17" s="51" customFormat="1" ht="14.45">
      <c r="A345" s="289">
        <v>43418</v>
      </c>
      <c r="B345" s="290" t="s">
        <v>686</v>
      </c>
      <c r="C345" s="290">
        <v>104</v>
      </c>
      <c r="D345" s="290" t="str">
        <f>VLOOKUP(C345,site.locations!$A$2:$I$27,2)</f>
        <v>White River Near St. Paul</v>
      </c>
      <c r="E345" s="290" t="s">
        <v>382</v>
      </c>
      <c r="F345" s="290" t="s">
        <v>218</v>
      </c>
      <c r="G345" s="291">
        <v>8</v>
      </c>
      <c r="H345" s="291">
        <v>26.9</v>
      </c>
      <c r="I345" s="291">
        <v>6.8</v>
      </c>
      <c r="J345" s="291">
        <v>34.4</v>
      </c>
      <c r="K345" s="292">
        <v>0.33</v>
      </c>
      <c r="L345" s="293">
        <v>4.0000000000000001E-3</v>
      </c>
      <c r="M345" s="291">
        <v>1.8</v>
      </c>
      <c r="N345" s="291" t="s">
        <v>219</v>
      </c>
      <c r="O345" s="286"/>
      <c r="P345" s="287"/>
      <c r="Q345" s="288"/>
    </row>
    <row r="346" spans="1:17" s="51" customFormat="1" ht="14.45">
      <c r="A346" s="289">
        <v>43419</v>
      </c>
      <c r="B346" s="290" t="s">
        <v>687</v>
      </c>
      <c r="C346" s="290">
        <v>202</v>
      </c>
      <c r="D346" s="290" t="str">
        <f>VLOOKUP(C346,site.locations!$A$2:$I$27,2)</f>
        <v>Mullins Creek at the U of A</v>
      </c>
      <c r="E346" s="290" t="s">
        <v>688</v>
      </c>
      <c r="F346" s="290" t="s">
        <v>218</v>
      </c>
      <c r="G346" s="291">
        <v>128</v>
      </c>
      <c r="H346" s="291">
        <v>470</v>
      </c>
      <c r="I346" s="291">
        <v>7.5</v>
      </c>
      <c r="J346" s="291">
        <v>245.5</v>
      </c>
      <c r="K346" s="292">
        <v>0.88</v>
      </c>
      <c r="L346" s="293">
        <v>1.7999999999999999E-2</v>
      </c>
      <c r="M346" s="291">
        <v>3.2</v>
      </c>
      <c r="N346" s="291" t="s">
        <v>219</v>
      </c>
      <c r="O346" s="286"/>
      <c r="P346" s="287"/>
      <c r="Q346" s="288"/>
    </row>
    <row r="347" spans="1:17" s="51" customFormat="1" ht="14.45">
      <c r="A347" s="289">
        <v>43419</v>
      </c>
      <c r="B347" s="290" t="s">
        <v>689</v>
      </c>
      <c r="C347" s="290">
        <v>306</v>
      </c>
      <c r="D347" s="290" t="str">
        <f>VLOOKUP(C347,site.locations!$A$2:$I$27,2)</f>
        <v>Prairie Creek</v>
      </c>
      <c r="E347" s="290" t="s">
        <v>254</v>
      </c>
      <c r="F347" s="290" t="s">
        <v>218</v>
      </c>
      <c r="G347" s="291">
        <v>140</v>
      </c>
      <c r="H347" s="291">
        <v>339</v>
      </c>
      <c r="I347" s="291">
        <v>7.6</v>
      </c>
      <c r="J347" s="291">
        <v>196.9</v>
      </c>
      <c r="K347" s="292">
        <v>1.84</v>
      </c>
      <c r="L347" s="293">
        <v>8.9999999999999993E-3</v>
      </c>
      <c r="M347" s="291">
        <v>3.2</v>
      </c>
      <c r="N347" s="291" t="s">
        <v>219</v>
      </c>
      <c r="O347" s="286"/>
      <c r="P347" s="287"/>
      <c r="Q347" s="288"/>
    </row>
    <row r="348" spans="1:17" s="51" customFormat="1" ht="14.45">
      <c r="A348" s="289">
        <v>43420</v>
      </c>
      <c r="B348" s="290" t="s">
        <v>690</v>
      </c>
      <c r="C348" s="290">
        <v>102</v>
      </c>
      <c r="D348" s="290" t="str">
        <f>VLOOKUP(C348,site.locations!$A$2:$I$27,2)</f>
        <v>West Fork (Brentwood Park)</v>
      </c>
      <c r="E348" s="290" t="s">
        <v>557</v>
      </c>
      <c r="F348" s="290" t="s">
        <v>218</v>
      </c>
      <c r="G348" s="291">
        <v>72</v>
      </c>
      <c r="H348" s="291">
        <v>95.7</v>
      </c>
      <c r="I348" s="291">
        <v>7.2</v>
      </c>
      <c r="J348" s="291">
        <v>44.9</v>
      </c>
      <c r="K348" s="292">
        <v>0.61</v>
      </c>
      <c r="L348" s="293">
        <v>1.2999999999999999E-2</v>
      </c>
      <c r="M348" s="291">
        <v>1.6</v>
      </c>
      <c r="N348" s="291" t="s">
        <v>219</v>
      </c>
      <c r="O348" s="286"/>
      <c r="P348" s="287"/>
      <c r="Q348" s="288"/>
    </row>
    <row r="349" spans="1:17" s="51" customFormat="1" ht="14.45">
      <c r="A349" s="289">
        <v>43420</v>
      </c>
      <c r="B349" s="290" t="s">
        <v>691</v>
      </c>
      <c r="C349" s="290">
        <v>101</v>
      </c>
      <c r="D349" s="290" t="str">
        <f>VLOOKUP(C349,site.locations!$A$2:$I$27,2)</f>
        <v>West Fork at Baptist Ford Bridge</v>
      </c>
      <c r="E349" s="290" t="s">
        <v>547</v>
      </c>
      <c r="F349" s="290" t="s">
        <v>218</v>
      </c>
      <c r="G349" s="291">
        <v>68</v>
      </c>
      <c r="H349" s="291">
        <v>222</v>
      </c>
      <c r="I349" s="291">
        <v>7.3</v>
      </c>
      <c r="J349" s="291">
        <v>133.30000000000001</v>
      </c>
      <c r="K349" s="292">
        <v>0.48</v>
      </c>
      <c r="L349" s="293">
        <v>6.0000000000000001E-3</v>
      </c>
      <c r="M349" s="291">
        <v>2</v>
      </c>
      <c r="N349" s="291" t="s">
        <v>219</v>
      </c>
      <c r="O349" s="286"/>
      <c r="P349" s="287"/>
      <c r="Q349" s="288"/>
    </row>
    <row r="350" spans="1:17" s="51" customFormat="1" ht="14.45">
      <c r="A350" s="289">
        <v>43422</v>
      </c>
      <c r="B350" s="290" t="s">
        <v>692</v>
      </c>
      <c r="C350" s="290">
        <v>300</v>
      </c>
      <c r="D350" s="290" t="str">
        <f>VLOOKUP(C350,site.locations!$A$2:$I$27,2)</f>
        <v>Brush Creek</v>
      </c>
      <c r="E350" s="290" t="s">
        <v>693</v>
      </c>
      <c r="F350" s="290" t="s">
        <v>218</v>
      </c>
      <c r="G350" s="291">
        <v>160</v>
      </c>
      <c r="H350" s="291">
        <v>440</v>
      </c>
      <c r="I350" s="291">
        <v>7.5</v>
      </c>
      <c r="J350" s="291">
        <v>253.5</v>
      </c>
      <c r="K350" s="292">
        <v>3.44</v>
      </c>
      <c r="L350" s="293">
        <v>2.1000000000000001E-2</v>
      </c>
      <c r="M350" s="291">
        <v>0.8</v>
      </c>
      <c r="N350" s="291" t="s">
        <v>219</v>
      </c>
      <c r="O350" s="286"/>
      <c r="P350" s="287"/>
      <c r="Q350" s="288"/>
    </row>
    <row r="351" spans="1:17" s="51" customFormat="1" ht="14.45">
      <c r="A351" s="289">
        <v>43424</v>
      </c>
      <c r="B351" s="290" t="s">
        <v>694</v>
      </c>
      <c r="C351" s="290">
        <v>109</v>
      </c>
      <c r="D351" s="290" t="str">
        <f>VLOOKUP(C351,site.locations!$A$2:$I$27,2)</f>
        <v>War Eagle Creek near CR6129</v>
      </c>
      <c r="E351" s="290" t="s">
        <v>695</v>
      </c>
      <c r="F351" s="290" t="s">
        <v>218</v>
      </c>
      <c r="G351" s="291">
        <v>38</v>
      </c>
      <c r="H351" s="291">
        <v>106.3</v>
      </c>
      <c r="I351" s="291">
        <v>7.4</v>
      </c>
      <c r="J351" s="291">
        <v>68.599999999999994</v>
      </c>
      <c r="K351" s="292">
        <v>0.57999999999999996</v>
      </c>
      <c r="L351" s="293">
        <v>3.0000000000000001E-3</v>
      </c>
      <c r="M351" s="291">
        <v>0.7</v>
      </c>
      <c r="N351" s="291" t="s">
        <v>219</v>
      </c>
      <c r="O351" s="286"/>
      <c r="P351" s="287"/>
      <c r="Q351" s="288"/>
    </row>
    <row r="352" spans="1:17" s="51" customFormat="1" ht="14.45">
      <c r="A352" s="289">
        <v>43498</v>
      </c>
      <c r="B352" s="290" t="s">
        <v>696</v>
      </c>
      <c r="C352" s="290">
        <v>201</v>
      </c>
      <c r="D352" s="290" t="str">
        <f>VLOOKUP(C352,site.locations!$A$2:$I$27,2)</f>
        <v>Middle Fork of W.R. at Harris Rd</v>
      </c>
      <c r="E352" s="290" t="s">
        <v>301</v>
      </c>
      <c r="F352" s="290" t="s">
        <v>218</v>
      </c>
      <c r="G352" s="291">
        <v>36</v>
      </c>
      <c r="H352" s="291">
        <v>106.7</v>
      </c>
      <c r="I352" s="291">
        <v>7.9</v>
      </c>
      <c r="J352" s="291">
        <v>55.8</v>
      </c>
      <c r="K352" s="292">
        <v>0.83</v>
      </c>
      <c r="L352" s="293">
        <v>0</v>
      </c>
      <c r="M352" s="291">
        <v>0.3</v>
      </c>
      <c r="N352" s="291" t="s">
        <v>219</v>
      </c>
      <c r="O352" s="286"/>
      <c r="P352" s="287"/>
      <c r="Q352" s="288"/>
    </row>
    <row r="353" spans="1:17" s="51" customFormat="1" ht="14.45">
      <c r="A353" s="289">
        <v>43498</v>
      </c>
      <c r="B353" s="290" t="s">
        <v>697</v>
      </c>
      <c r="C353" s="290">
        <v>306</v>
      </c>
      <c r="D353" s="290" t="str">
        <f>VLOOKUP(C353,site.locations!$A$2:$I$27,2)</f>
        <v>Prairie Creek</v>
      </c>
      <c r="E353" s="290" t="s">
        <v>254</v>
      </c>
      <c r="F353" s="290" t="s">
        <v>218</v>
      </c>
      <c r="G353" s="291">
        <v>146</v>
      </c>
      <c r="H353" s="291">
        <v>365</v>
      </c>
      <c r="I353" s="291">
        <v>8</v>
      </c>
      <c r="J353" s="291">
        <v>186.2</v>
      </c>
      <c r="K353" s="292">
        <v>2.2599999999999998</v>
      </c>
      <c r="L353" s="293">
        <v>3.0000000000000001E-3</v>
      </c>
      <c r="M353" s="291">
        <v>0.9</v>
      </c>
      <c r="N353" s="291" t="s">
        <v>219</v>
      </c>
      <c r="O353" s="286"/>
      <c r="P353" s="287"/>
      <c r="Q353" s="288"/>
    </row>
    <row r="354" spans="1:17" s="51" customFormat="1" ht="14.45">
      <c r="A354" s="289">
        <v>43499</v>
      </c>
      <c r="B354" s="290" t="s">
        <v>698</v>
      </c>
      <c r="C354" s="290">
        <v>200</v>
      </c>
      <c r="D354" s="290" t="str">
        <f>VLOOKUP(C354,site.locations!$A$2:$I$27,2)</f>
        <v>Ward Slough</v>
      </c>
      <c r="E354" s="290" t="s">
        <v>596</v>
      </c>
      <c r="F354" s="290" t="s">
        <v>218</v>
      </c>
      <c r="G354" s="291">
        <v>94</v>
      </c>
      <c r="H354" s="291">
        <v>472</v>
      </c>
      <c r="I354" s="291">
        <v>8.6999999999999993</v>
      </c>
      <c r="J354" s="291">
        <v>211.1</v>
      </c>
      <c r="K354" s="292">
        <v>0.17</v>
      </c>
      <c r="L354" s="293">
        <v>0</v>
      </c>
      <c r="M354" s="291">
        <v>2.2999999999999998</v>
      </c>
      <c r="N354" s="291" t="s">
        <v>219</v>
      </c>
      <c r="O354" s="286"/>
      <c r="P354" s="287"/>
      <c r="Q354" s="288"/>
    </row>
    <row r="355" spans="1:17" s="51" customFormat="1" ht="14.45">
      <c r="A355" s="289">
        <v>43500</v>
      </c>
      <c r="B355" s="290" t="s">
        <v>699</v>
      </c>
      <c r="C355" s="290">
        <v>302</v>
      </c>
      <c r="D355" s="290" t="str">
        <f>VLOOKUP(C355,site.locations!$A$2:$I$27,2)</f>
        <v>Glade Creek</v>
      </c>
      <c r="E355" s="290" t="s">
        <v>217</v>
      </c>
      <c r="F355" s="290" t="s">
        <v>218</v>
      </c>
      <c r="G355" s="291">
        <v>116</v>
      </c>
      <c r="H355" s="291">
        <v>330</v>
      </c>
      <c r="I355" s="291">
        <v>7.6</v>
      </c>
      <c r="J355" s="291">
        <v>173.6</v>
      </c>
      <c r="K355" s="292">
        <v>3.92</v>
      </c>
      <c r="L355" s="293">
        <v>1.0999999999999999E-2</v>
      </c>
      <c r="M355" s="291">
        <v>0.6</v>
      </c>
      <c r="N355" s="291" t="s">
        <v>219</v>
      </c>
      <c r="O355" s="286"/>
      <c r="P355" s="287"/>
      <c r="Q355" s="288"/>
    </row>
    <row r="356" spans="1:17" s="51" customFormat="1" ht="28.9">
      <c r="A356" s="289">
        <v>43500</v>
      </c>
      <c r="B356" s="290" t="s">
        <v>700</v>
      </c>
      <c r="C356" s="290">
        <v>308</v>
      </c>
      <c r="D356" s="290" t="str">
        <f>VLOOKUP(C356,site.locations!$A$2:$I$27,2)</f>
        <v>Holman Creek Downstream of Huntsville</v>
      </c>
      <c r="E356" s="290" t="s">
        <v>328</v>
      </c>
      <c r="F356" s="290" t="s">
        <v>218</v>
      </c>
      <c r="G356" s="291">
        <v>80</v>
      </c>
      <c r="H356" s="291">
        <v>357</v>
      </c>
      <c r="I356" s="291">
        <v>7.8</v>
      </c>
      <c r="J356" s="291">
        <v>183.8</v>
      </c>
      <c r="K356" s="292">
        <v>3.64</v>
      </c>
      <c r="L356" s="293">
        <v>0.11600000000000001</v>
      </c>
      <c r="M356" s="291">
        <v>1.6</v>
      </c>
      <c r="N356" s="291" t="s">
        <v>219</v>
      </c>
      <c r="O356" s="286"/>
      <c r="P356" s="287"/>
      <c r="Q356" s="288"/>
    </row>
    <row r="357" spans="1:17" s="51" customFormat="1" ht="28.9">
      <c r="A357" s="289">
        <v>43500</v>
      </c>
      <c r="B357" s="290" t="s">
        <v>701</v>
      </c>
      <c r="C357" s="290">
        <v>307</v>
      </c>
      <c r="D357" s="290" t="str">
        <f>VLOOKUP(C357,site.locations!$A$2:$I$27,2)</f>
        <v>Holman Creek Upstream of Huntsville</v>
      </c>
      <c r="E357" s="290" t="s">
        <v>330</v>
      </c>
      <c r="F357" s="290" t="s">
        <v>218</v>
      </c>
      <c r="G357" s="291">
        <v>56</v>
      </c>
      <c r="H357" s="291">
        <v>182.3</v>
      </c>
      <c r="I357" s="291">
        <v>7</v>
      </c>
      <c r="J357" s="291">
        <v>97.3</v>
      </c>
      <c r="K357" s="292">
        <v>1.18</v>
      </c>
      <c r="L357" s="293">
        <v>0.01</v>
      </c>
      <c r="M357" s="291">
        <v>1.6</v>
      </c>
      <c r="N357" s="291" t="s">
        <v>219</v>
      </c>
      <c r="O357" s="286"/>
      <c r="P357" s="287"/>
      <c r="Q357" s="288"/>
    </row>
    <row r="358" spans="1:17" s="51" customFormat="1" ht="14.45">
      <c r="A358" s="289">
        <v>43500</v>
      </c>
      <c r="B358" s="290" t="s">
        <v>702</v>
      </c>
      <c r="C358" s="290">
        <v>301</v>
      </c>
      <c r="D358" s="290" t="str">
        <f>VLOOKUP(C358,site.locations!$A$2:$I$27,2)</f>
        <v>War Eagle Creek (Huntsville)</v>
      </c>
      <c r="E358" s="290" t="s">
        <v>239</v>
      </c>
      <c r="F358" s="290" t="s">
        <v>218</v>
      </c>
      <c r="G358" s="291">
        <v>50</v>
      </c>
      <c r="H358" s="291">
        <v>160.6</v>
      </c>
      <c r="I358" s="291">
        <v>6.8</v>
      </c>
      <c r="J358" s="291">
        <v>79.3</v>
      </c>
      <c r="K358" s="292">
        <v>1.52</v>
      </c>
      <c r="L358" s="293">
        <v>1.4E-2</v>
      </c>
      <c r="M358" s="291">
        <v>1.9</v>
      </c>
      <c r="N358" s="291" t="s">
        <v>219</v>
      </c>
      <c r="O358" s="286"/>
      <c r="P358" s="287"/>
      <c r="Q358" s="288"/>
    </row>
    <row r="359" spans="1:17" s="51" customFormat="1" ht="14.45">
      <c r="A359" s="289">
        <v>43500</v>
      </c>
      <c r="B359" s="290" t="s">
        <v>703</v>
      </c>
      <c r="C359" s="290">
        <v>305</v>
      </c>
      <c r="D359" s="290" t="str">
        <f>VLOOKUP(C359,site.locations!$A$2:$I$27,2)</f>
        <v>War Eagle Creek (Mill)</v>
      </c>
      <c r="E359" s="290" t="s">
        <v>225</v>
      </c>
      <c r="F359" s="290" t="s">
        <v>218</v>
      </c>
      <c r="G359" s="291">
        <v>68</v>
      </c>
      <c r="H359" s="291">
        <v>203</v>
      </c>
      <c r="I359" s="291">
        <v>7.2</v>
      </c>
      <c r="J359" s="291">
        <v>99.8</v>
      </c>
      <c r="K359" s="292">
        <v>2.34</v>
      </c>
      <c r="L359" s="293">
        <v>7.0000000000000001E-3</v>
      </c>
      <c r="M359" s="291">
        <v>3.3</v>
      </c>
      <c r="N359" s="291" t="s">
        <v>219</v>
      </c>
      <c r="O359" s="286"/>
      <c r="P359" s="287"/>
      <c r="Q359" s="288"/>
    </row>
    <row r="360" spans="1:17" s="51" customFormat="1" ht="14.45">
      <c r="A360" s="289">
        <v>43501</v>
      </c>
      <c r="B360" s="290" t="s">
        <v>704</v>
      </c>
      <c r="C360" s="290">
        <v>103</v>
      </c>
      <c r="D360" s="290" t="str">
        <f>VLOOKUP(C360,site.locations!$A$2:$I$27,2)</f>
        <v>Baldwin Creek Near St. Paul</v>
      </c>
      <c r="E360" s="290" t="s">
        <v>384</v>
      </c>
      <c r="F360" s="290" t="s">
        <v>218</v>
      </c>
      <c r="G360" s="291">
        <v>2</v>
      </c>
      <c r="H360" s="291">
        <v>21.3</v>
      </c>
      <c r="I360" s="291">
        <v>5.9</v>
      </c>
      <c r="J360" s="291">
        <v>25.6</v>
      </c>
      <c r="K360" s="292">
        <v>0.1</v>
      </c>
      <c r="L360" s="293">
        <v>1E-3</v>
      </c>
      <c r="M360" s="291">
        <v>1.1000000000000001</v>
      </c>
      <c r="N360" s="291" t="s">
        <v>219</v>
      </c>
      <c r="O360" s="286"/>
      <c r="P360" s="287"/>
      <c r="Q360" s="288"/>
    </row>
    <row r="361" spans="1:17" s="51" customFormat="1" ht="14.45">
      <c r="A361" s="289">
        <v>43501</v>
      </c>
      <c r="B361" s="290" t="s">
        <v>705</v>
      </c>
      <c r="C361" s="290">
        <v>300</v>
      </c>
      <c r="D361" s="290" t="str">
        <f>VLOOKUP(C361,site.locations!$A$2:$I$27,2)</f>
        <v>Brush Creek</v>
      </c>
      <c r="E361" s="290" t="s">
        <v>241</v>
      </c>
      <c r="F361" s="290" t="s">
        <v>218</v>
      </c>
      <c r="G361" s="291">
        <v>120</v>
      </c>
      <c r="H361" s="291">
        <v>401</v>
      </c>
      <c r="I361" s="291">
        <v>7.5</v>
      </c>
      <c r="J361" s="291">
        <v>204.2</v>
      </c>
      <c r="K361" s="292">
        <v>5.89</v>
      </c>
      <c r="L361" s="293">
        <v>1.4E-2</v>
      </c>
      <c r="M361" s="291">
        <v>1.2</v>
      </c>
      <c r="N361" s="291" t="s">
        <v>219</v>
      </c>
      <c r="O361" s="286"/>
      <c r="P361" s="287"/>
      <c r="Q361" s="288"/>
    </row>
    <row r="362" spans="1:17" s="51" customFormat="1" ht="14.45">
      <c r="A362" s="289">
        <v>43501</v>
      </c>
      <c r="B362" s="290" t="s">
        <v>706</v>
      </c>
      <c r="C362" s="290">
        <v>206</v>
      </c>
      <c r="D362" s="290" t="str">
        <f>VLOOKUP(C362,site.locations!$A$2:$I$27,2)</f>
        <v>Spout Spring Branch</v>
      </c>
      <c r="E362" s="290" t="s">
        <v>223</v>
      </c>
      <c r="F362" s="290" t="s">
        <v>218</v>
      </c>
      <c r="G362" s="291">
        <v>146</v>
      </c>
      <c r="H362" s="291">
        <v>486</v>
      </c>
      <c r="I362" s="291">
        <v>8</v>
      </c>
      <c r="J362" s="291">
        <v>261.3</v>
      </c>
      <c r="K362" s="292">
        <v>0.6</v>
      </c>
      <c r="L362" s="293">
        <v>8.9999999999999993E-3</v>
      </c>
      <c r="M362" s="291">
        <v>3</v>
      </c>
      <c r="N362" s="291" t="s">
        <v>219</v>
      </c>
      <c r="O362" s="286"/>
      <c r="P362" s="287"/>
      <c r="Q362" s="288"/>
    </row>
    <row r="363" spans="1:17" s="51" customFormat="1" ht="14.45">
      <c r="A363" s="289">
        <v>43501</v>
      </c>
      <c r="B363" s="290" t="s">
        <v>707</v>
      </c>
      <c r="C363" s="290">
        <v>210</v>
      </c>
      <c r="D363" s="290" t="str">
        <f>VLOOKUP(C363,site.locations!$A$2:$I$27,2)</f>
        <v>Town Branch (White River Ball fields)</v>
      </c>
      <c r="E363" s="290" t="s">
        <v>315</v>
      </c>
      <c r="F363" s="290" t="s">
        <v>218</v>
      </c>
      <c r="G363" s="291">
        <v>116</v>
      </c>
      <c r="H363" s="291">
        <v>511</v>
      </c>
      <c r="I363" s="291">
        <v>7.8</v>
      </c>
      <c r="J363" s="291">
        <v>275.2</v>
      </c>
      <c r="K363" s="292">
        <v>0.82</v>
      </c>
      <c r="L363" s="293">
        <v>6.0000000000000001E-3</v>
      </c>
      <c r="M363" s="291">
        <v>1.2</v>
      </c>
      <c r="N363" s="291" t="s">
        <v>219</v>
      </c>
      <c r="O363" s="286"/>
      <c r="P363" s="287"/>
      <c r="Q363" s="288"/>
    </row>
    <row r="364" spans="1:17" s="51" customFormat="1" ht="14.45">
      <c r="A364" s="289">
        <v>43510</v>
      </c>
      <c r="B364" s="290" t="s">
        <v>708</v>
      </c>
      <c r="C364" s="290">
        <v>303</v>
      </c>
      <c r="D364" s="290" t="str">
        <f>VLOOKUP(C364,site.locations!$A$2:$I$27,2)</f>
        <v>Clear Creek</v>
      </c>
      <c r="E364" s="290" t="s">
        <v>229</v>
      </c>
      <c r="F364" s="290" t="s">
        <v>218</v>
      </c>
      <c r="G364" s="291">
        <v>52</v>
      </c>
      <c r="H364" s="291">
        <v>194.7</v>
      </c>
      <c r="I364" s="291">
        <v>7</v>
      </c>
      <c r="J364" s="291">
        <v>119.8</v>
      </c>
      <c r="K364" s="292">
        <v>5.37</v>
      </c>
      <c r="L364" s="293">
        <v>1.4999999999999999E-2</v>
      </c>
      <c r="M364" s="291">
        <v>0</v>
      </c>
      <c r="N364" s="291" t="s">
        <v>219</v>
      </c>
      <c r="O364" s="286"/>
      <c r="P364" s="287"/>
      <c r="Q364" s="288"/>
    </row>
    <row r="365" spans="1:17" s="51" customFormat="1" ht="14.45">
      <c r="A365" s="289">
        <v>43510</v>
      </c>
      <c r="B365" s="290" t="s">
        <v>709</v>
      </c>
      <c r="C365" s="290">
        <v>304</v>
      </c>
      <c r="D365" s="290" t="str">
        <f>VLOOKUP(C365,site.locations!$A$2:$I$27,2)</f>
        <v>Clifty Creek</v>
      </c>
      <c r="E365" s="290" t="s">
        <v>231</v>
      </c>
      <c r="F365" s="290" t="s">
        <v>218</v>
      </c>
      <c r="G365" s="291">
        <v>104</v>
      </c>
      <c r="H365" s="291">
        <v>311</v>
      </c>
      <c r="I365" s="291">
        <v>7</v>
      </c>
      <c r="J365" s="291">
        <v>169.8</v>
      </c>
      <c r="K365" s="292">
        <v>5.07</v>
      </c>
      <c r="L365" s="293">
        <v>1.2E-2</v>
      </c>
      <c r="M365" s="291">
        <v>0.1</v>
      </c>
      <c r="N365" s="291" t="s">
        <v>219</v>
      </c>
      <c r="O365" s="286"/>
      <c r="P365" s="287"/>
      <c r="Q365" s="288"/>
    </row>
    <row r="366" spans="1:17" s="51" customFormat="1" ht="14.45">
      <c r="A366" s="289">
        <v>43510</v>
      </c>
      <c r="B366" s="290" t="s">
        <v>710</v>
      </c>
      <c r="C366" s="290">
        <v>205</v>
      </c>
      <c r="D366" s="290" t="str">
        <f>VLOOKUP(C366,site.locations!$A$2:$I$27,2)</f>
        <v>Hock Creek</v>
      </c>
      <c r="E366" s="290" t="s">
        <v>474</v>
      </c>
      <c r="F366" s="290" t="s">
        <v>218</v>
      </c>
      <c r="G366" s="291">
        <v>22</v>
      </c>
      <c r="H366" s="291">
        <v>92.6</v>
      </c>
      <c r="I366" s="291">
        <v>6.8</v>
      </c>
      <c r="J366" s="291">
        <v>61.8</v>
      </c>
      <c r="K366" s="292">
        <v>1.48</v>
      </c>
      <c r="L366" s="293">
        <v>1.4999999999999999E-2</v>
      </c>
      <c r="M366" s="291">
        <v>2</v>
      </c>
      <c r="N366" s="291" t="s">
        <v>219</v>
      </c>
      <c r="O366" s="286"/>
      <c r="P366" s="287"/>
      <c r="Q366" s="288"/>
    </row>
    <row r="367" spans="1:17" s="51" customFormat="1" ht="14.45">
      <c r="A367" s="289">
        <v>43510</v>
      </c>
      <c r="B367" s="290" t="s">
        <v>711</v>
      </c>
      <c r="C367" s="290">
        <v>202</v>
      </c>
      <c r="D367" s="290" t="str">
        <f>VLOOKUP(C367,site.locations!$A$2:$I$27,2)</f>
        <v>Mullins Creek at the U of A</v>
      </c>
      <c r="E367" s="290" t="s">
        <v>592</v>
      </c>
      <c r="F367" s="290" t="s">
        <v>218</v>
      </c>
      <c r="G367" s="291">
        <v>136</v>
      </c>
      <c r="H367" s="291">
        <v>526</v>
      </c>
      <c r="I367" s="291">
        <v>7.7</v>
      </c>
      <c r="J367" s="291">
        <v>287.60000000000002</v>
      </c>
      <c r="K367" s="292">
        <v>1.34</v>
      </c>
      <c r="L367" s="293">
        <v>1.7999999999999999E-2</v>
      </c>
      <c r="M367" s="291">
        <v>0.9</v>
      </c>
      <c r="N367" s="291" t="s">
        <v>219</v>
      </c>
      <c r="O367" s="286"/>
      <c r="P367" s="287"/>
      <c r="Q367" s="288"/>
    </row>
    <row r="368" spans="1:17" s="51" customFormat="1" ht="14.45">
      <c r="A368" s="289">
        <v>43514</v>
      </c>
      <c r="B368" s="290" t="s">
        <v>712</v>
      </c>
      <c r="C368" s="290">
        <v>109</v>
      </c>
      <c r="D368" s="290" t="str">
        <f>VLOOKUP(C368,site.locations!$A$2:$I$27,2)</f>
        <v>War Eagle Creek near CR6129</v>
      </c>
      <c r="E368" s="290" t="s">
        <v>713</v>
      </c>
      <c r="F368" s="290" t="s">
        <v>218</v>
      </c>
      <c r="G368" s="291">
        <v>22</v>
      </c>
      <c r="H368" s="291">
        <v>72.8</v>
      </c>
      <c r="I368" s="291">
        <v>6.3</v>
      </c>
      <c r="J368" s="291">
        <v>45.6</v>
      </c>
      <c r="K368" s="292">
        <v>0.65</v>
      </c>
      <c r="L368" s="293">
        <v>1.2999999999999999E-2</v>
      </c>
      <c r="M368" s="291">
        <v>1.7</v>
      </c>
      <c r="N368" s="291" t="s">
        <v>219</v>
      </c>
      <c r="O368" s="286"/>
      <c r="P368" s="287"/>
      <c r="Q368" s="288"/>
    </row>
    <row r="369" spans="1:17" s="51" customFormat="1" ht="14.45">
      <c r="A369" s="289">
        <v>43514</v>
      </c>
      <c r="B369" s="290" t="s">
        <v>714</v>
      </c>
      <c r="C369" s="290">
        <v>104</v>
      </c>
      <c r="D369" s="290" t="str">
        <f>VLOOKUP(C369,site.locations!$A$2:$I$27,2)</f>
        <v>White River Near St. Paul</v>
      </c>
      <c r="E369" s="290" t="s">
        <v>598</v>
      </c>
      <c r="F369" s="290" t="s">
        <v>218</v>
      </c>
      <c r="G369" s="291">
        <v>6</v>
      </c>
      <c r="H369" s="291">
        <v>27.8</v>
      </c>
      <c r="I369" s="291">
        <v>6.1</v>
      </c>
      <c r="J369" s="291">
        <v>27.1</v>
      </c>
      <c r="K369" s="292">
        <v>0.32</v>
      </c>
      <c r="L369" s="293">
        <v>1.4E-2</v>
      </c>
      <c r="M369" s="291">
        <v>1.7</v>
      </c>
      <c r="N369" s="291" t="s">
        <v>219</v>
      </c>
      <c r="O369" s="286"/>
      <c r="P369" s="287"/>
      <c r="Q369" s="288"/>
    </row>
    <row r="370" spans="1:17" s="51" customFormat="1" ht="14.45">
      <c r="A370" s="289">
        <v>43532</v>
      </c>
      <c r="B370" s="290" t="s">
        <v>715</v>
      </c>
      <c r="C370" s="290">
        <v>102</v>
      </c>
      <c r="D370" s="290" t="str">
        <f>VLOOKUP(C370,site.locations!$A$2:$I$27,2)</f>
        <v>West Fork (Brentwood Park)</v>
      </c>
      <c r="E370" s="290" t="s">
        <v>716</v>
      </c>
      <c r="F370" s="290" t="s">
        <v>218</v>
      </c>
      <c r="G370" s="291">
        <v>16</v>
      </c>
      <c r="H370" s="291">
        <v>68.099999999999994</v>
      </c>
      <c r="I370" s="291">
        <v>7.3</v>
      </c>
      <c r="J370" s="291">
        <v>45.1</v>
      </c>
      <c r="K370" s="292">
        <v>0.45</v>
      </c>
      <c r="L370" s="293">
        <v>5.0000000000000001E-3</v>
      </c>
      <c r="M370" s="291">
        <v>2.1</v>
      </c>
      <c r="N370" s="291" t="s">
        <v>219</v>
      </c>
      <c r="O370" s="286"/>
      <c r="P370" s="287"/>
      <c r="Q370" s="288"/>
    </row>
    <row r="371" spans="1:17" s="51" customFormat="1" ht="14.45">
      <c r="A371" s="289">
        <v>43532</v>
      </c>
      <c r="B371" s="290" t="s">
        <v>717</v>
      </c>
      <c r="C371" s="290">
        <v>101</v>
      </c>
      <c r="D371" s="290" t="str">
        <f>VLOOKUP(C371,site.locations!$A$2:$I$27,2)</f>
        <v>West Fork at Baptist Ford Bridge</v>
      </c>
      <c r="E371" s="290" t="s">
        <v>644</v>
      </c>
      <c r="F371" s="290" t="s">
        <v>218</v>
      </c>
      <c r="G371" s="291">
        <v>40</v>
      </c>
      <c r="H371" s="291">
        <v>169</v>
      </c>
      <c r="I371" s="291">
        <v>8.5</v>
      </c>
      <c r="J371" s="291">
        <v>90.4</v>
      </c>
      <c r="K371" s="292">
        <v>0.37</v>
      </c>
      <c r="L371" s="293">
        <v>0</v>
      </c>
      <c r="M371" s="291">
        <v>2</v>
      </c>
      <c r="N371" s="291" t="s">
        <v>219</v>
      </c>
      <c r="O371" s="286"/>
      <c r="P371" s="287"/>
      <c r="Q371" s="288"/>
    </row>
    <row r="372" spans="1:17" s="51" customFormat="1" ht="14.45">
      <c r="A372" s="289">
        <v>43590</v>
      </c>
      <c r="B372" s="290" t="s">
        <v>718</v>
      </c>
      <c r="C372" s="290">
        <v>303</v>
      </c>
      <c r="D372" s="290" t="str">
        <f>VLOOKUP(C372,site.locations!$A$2:$I$27,2)</f>
        <v>Clear Creek</v>
      </c>
      <c r="E372" s="290" t="s">
        <v>229</v>
      </c>
      <c r="F372" s="290" t="s">
        <v>218</v>
      </c>
      <c r="G372" s="291">
        <v>62</v>
      </c>
      <c r="H372" s="291">
        <v>189.9</v>
      </c>
      <c r="I372" s="291">
        <v>6.9</v>
      </c>
      <c r="J372" s="291">
        <v>112.2</v>
      </c>
      <c r="K372" s="292">
        <v>4.24</v>
      </c>
      <c r="L372" s="293">
        <v>1.7000000000000001E-2</v>
      </c>
      <c r="M372" s="291">
        <v>2.5</v>
      </c>
      <c r="N372" s="291" t="s">
        <v>219</v>
      </c>
      <c r="O372" s="286"/>
      <c r="P372" s="287"/>
      <c r="Q372" s="288"/>
    </row>
    <row r="373" spans="1:17" s="51" customFormat="1" ht="14.45">
      <c r="A373" s="289">
        <v>43590</v>
      </c>
      <c r="B373" s="290" t="s">
        <v>719</v>
      </c>
      <c r="C373" s="290">
        <v>304</v>
      </c>
      <c r="D373" s="290" t="str">
        <f>VLOOKUP(C373,site.locations!$A$2:$I$27,2)</f>
        <v>Clifty Creek</v>
      </c>
      <c r="E373" s="290" t="s">
        <v>231</v>
      </c>
      <c r="F373" s="290" t="s">
        <v>218</v>
      </c>
      <c r="G373" s="291">
        <v>110</v>
      </c>
      <c r="H373" s="291">
        <v>291</v>
      </c>
      <c r="I373" s="291">
        <v>7</v>
      </c>
      <c r="J373" s="291">
        <v>161.80000000000001</v>
      </c>
      <c r="K373" s="292">
        <v>4.49</v>
      </c>
      <c r="L373" s="293">
        <v>3.1E-2</v>
      </c>
      <c r="M373" s="291">
        <v>2.6</v>
      </c>
      <c r="N373" s="291" t="s">
        <v>219</v>
      </c>
      <c r="O373" s="286"/>
      <c r="P373" s="287"/>
      <c r="Q373" s="288"/>
    </row>
    <row r="374" spans="1:17" s="51" customFormat="1" ht="14.45">
      <c r="A374" s="289">
        <v>43590</v>
      </c>
      <c r="B374" s="290" t="s">
        <v>720</v>
      </c>
      <c r="C374" s="290">
        <v>206</v>
      </c>
      <c r="D374" s="290" t="str">
        <f>VLOOKUP(C374,site.locations!$A$2:$I$27,2)</f>
        <v>Spout Spring Branch</v>
      </c>
      <c r="E374" s="290" t="s">
        <v>223</v>
      </c>
      <c r="F374" s="290" t="s">
        <v>218</v>
      </c>
      <c r="G374" s="291">
        <v>188</v>
      </c>
      <c r="H374" s="291">
        <v>505</v>
      </c>
      <c r="I374" s="291">
        <v>7.6</v>
      </c>
      <c r="J374" s="291">
        <v>276.39999999999998</v>
      </c>
      <c r="K374" s="292">
        <v>1.04</v>
      </c>
      <c r="L374" s="293">
        <v>3.9E-2</v>
      </c>
      <c r="M374" s="291">
        <v>2.8</v>
      </c>
      <c r="N374" s="291" t="s">
        <v>219</v>
      </c>
      <c r="O374" s="286"/>
      <c r="P374" s="287"/>
      <c r="Q374" s="288"/>
    </row>
    <row r="375" spans="1:17" s="51" customFormat="1" ht="14.45">
      <c r="A375" s="289">
        <v>43592</v>
      </c>
      <c r="B375" s="290" t="s">
        <v>721</v>
      </c>
      <c r="C375" s="290">
        <v>210</v>
      </c>
      <c r="D375" s="290" t="str">
        <f>VLOOKUP(C375,site.locations!$A$2:$I$27,2)</f>
        <v>Town Branch (White River Ball fields)</v>
      </c>
      <c r="E375" s="290" t="s">
        <v>722</v>
      </c>
      <c r="F375" s="290" t="s">
        <v>218</v>
      </c>
      <c r="G375" s="291">
        <v>118</v>
      </c>
      <c r="H375" s="291">
        <v>371</v>
      </c>
      <c r="I375" s="291">
        <v>7.5</v>
      </c>
      <c r="J375" s="291">
        <v>190</v>
      </c>
      <c r="K375" s="292">
        <v>0.89</v>
      </c>
      <c r="L375" s="293">
        <v>0.04</v>
      </c>
      <c r="M375" s="291">
        <v>6.3</v>
      </c>
      <c r="N375" s="291" t="s">
        <v>219</v>
      </c>
      <c r="O375" s="286"/>
      <c r="P375" s="287"/>
      <c r="Q375" s="288"/>
    </row>
    <row r="376" spans="1:17" s="51" customFormat="1" ht="14.45">
      <c r="A376" s="289">
        <v>43598</v>
      </c>
      <c r="B376" s="290" t="s">
        <v>723</v>
      </c>
      <c r="C376" s="290">
        <v>302</v>
      </c>
      <c r="D376" s="290" t="str">
        <f>VLOOKUP(C376,site.locations!$A$2:$I$27,2)</f>
        <v>Glade Creek</v>
      </c>
      <c r="E376" s="290" t="s">
        <v>513</v>
      </c>
      <c r="F376" s="290" t="s">
        <v>218</v>
      </c>
      <c r="G376" s="291">
        <v>96</v>
      </c>
      <c r="H376" s="291">
        <v>265</v>
      </c>
      <c r="I376" s="291">
        <v>7.5</v>
      </c>
      <c r="J376" s="291">
        <v>154.19999999999999</v>
      </c>
      <c r="K376" s="292">
        <v>3.21</v>
      </c>
      <c r="L376" s="293">
        <v>1.7000000000000001E-2</v>
      </c>
      <c r="M376" s="291">
        <v>1.5</v>
      </c>
      <c r="N376" s="291" t="s">
        <v>219</v>
      </c>
      <c r="O376" s="286"/>
      <c r="P376" s="287"/>
      <c r="Q376" s="288"/>
    </row>
    <row r="377" spans="1:17" s="51" customFormat="1" ht="14.45">
      <c r="A377" s="289">
        <v>43599</v>
      </c>
      <c r="B377" s="290" t="s">
        <v>724</v>
      </c>
      <c r="C377" s="290">
        <v>103</v>
      </c>
      <c r="D377" s="290" t="str">
        <f>VLOOKUP(C377,site.locations!$A$2:$I$27,2)</f>
        <v>Baldwin Creek Near St. Paul</v>
      </c>
      <c r="E377" s="290" t="s">
        <v>579</v>
      </c>
      <c r="F377" s="290" t="s">
        <v>218</v>
      </c>
      <c r="G377" s="291">
        <v>6</v>
      </c>
      <c r="H377" s="291">
        <v>25.2</v>
      </c>
      <c r="I377" s="291">
        <v>6</v>
      </c>
      <c r="J377" s="291">
        <v>26.9</v>
      </c>
      <c r="K377" s="292">
        <v>0.09</v>
      </c>
      <c r="L377" s="293">
        <v>6.0000000000000001E-3</v>
      </c>
      <c r="M377" s="291">
        <v>2.2000000000000002</v>
      </c>
      <c r="N377" s="291" t="s">
        <v>219</v>
      </c>
      <c r="O377" s="286"/>
      <c r="P377" s="287"/>
      <c r="Q377" s="288"/>
    </row>
    <row r="378" spans="1:17" s="51" customFormat="1" ht="14.45">
      <c r="A378" s="289">
        <v>43599</v>
      </c>
      <c r="B378" s="290" t="s">
        <v>725</v>
      </c>
      <c r="C378" s="290">
        <v>300</v>
      </c>
      <c r="D378" s="290" t="str">
        <f>VLOOKUP(C378,site.locations!$A$2:$I$27,2)</f>
        <v>Brush Creek</v>
      </c>
      <c r="E378" s="290" t="s">
        <v>693</v>
      </c>
      <c r="F378" s="290" t="s">
        <v>218</v>
      </c>
      <c r="G378" s="291">
        <v>122</v>
      </c>
      <c r="H378" s="291">
        <v>362</v>
      </c>
      <c r="I378" s="291">
        <v>7.4</v>
      </c>
      <c r="J378" s="291">
        <v>200.7</v>
      </c>
      <c r="K378" s="292">
        <v>4.5599999999999996</v>
      </c>
      <c r="L378" s="293">
        <v>0.02</v>
      </c>
      <c r="M378" s="291">
        <v>1.6</v>
      </c>
      <c r="N378" s="291" t="s">
        <v>219</v>
      </c>
      <c r="O378" s="286"/>
      <c r="P378" s="287"/>
      <c r="Q378" s="288"/>
    </row>
    <row r="379" spans="1:17" s="51" customFormat="1" ht="14.45">
      <c r="A379" s="289">
        <v>43599</v>
      </c>
      <c r="B379" s="290" t="s">
        <v>726</v>
      </c>
      <c r="C379" s="290">
        <v>306</v>
      </c>
      <c r="D379" s="290" t="str">
        <f>VLOOKUP(C379,site.locations!$A$2:$I$27,2)</f>
        <v>Prairie Creek</v>
      </c>
      <c r="E379" s="290" t="s">
        <v>235</v>
      </c>
      <c r="F379" s="290" t="s">
        <v>218</v>
      </c>
      <c r="G379" s="291">
        <v>126</v>
      </c>
      <c r="H379" s="291">
        <v>306</v>
      </c>
      <c r="I379" s="291">
        <v>7.5</v>
      </c>
      <c r="J379" s="291">
        <v>174</v>
      </c>
      <c r="K379" s="292">
        <v>1.97</v>
      </c>
      <c r="L379" s="293">
        <v>8.9999999999999993E-3</v>
      </c>
      <c r="M379" s="291">
        <v>4.5</v>
      </c>
      <c r="N379" s="291" t="s">
        <v>219</v>
      </c>
      <c r="O379" s="286"/>
      <c r="P379" s="287"/>
      <c r="Q379" s="288"/>
    </row>
    <row r="380" spans="1:17" s="51" customFormat="1" ht="28.9">
      <c r="A380" s="289">
        <v>43600</v>
      </c>
      <c r="B380" s="290" t="s">
        <v>727</v>
      </c>
      <c r="C380" s="290">
        <v>308</v>
      </c>
      <c r="D380" s="290" t="str">
        <f>VLOOKUP(C380,site.locations!$A$2:$I$27,2)</f>
        <v>Holman Creek Downstream of Huntsville</v>
      </c>
      <c r="E380" s="290" t="s">
        <v>328</v>
      </c>
      <c r="F380" s="290" t="s">
        <v>218</v>
      </c>
      <c r="G380" s="291">
        <v>76</v>
      </c>
      <c r="H380" s="291">
        <v>263</v>
      </c>
      <c r="I380" s="291">
        <v>7.7</v>
      </c>
      <c r="J380" s="291">
        <v>147.6</v>
      </c>
      <c r="K380" s="292">
        <v>1.98</v>
      </c>
      <c r="L380" s="293">
        <v>0.03</v>
      </c>
      <c r="M380" s="291">
        <v>2.1</v>
      </c>
      <c r="N380" s="291" t="s">
        <v>219</v>
      </c>
      <c r="O380" s="286"/>
      <c r="P380" s="287"/>
      <c r="Q380" s="288"/>
    </row>
    <row r="381" spans="1:17" s="51" customFormat="1" ht="28.9">
      <c r="A381" s="289">
        <v>43600</v>
      </c>
      <c r="B381" s="290" t="s">
        <v>728</v>
      </c>
      <c r="C381" s="290">
        <v>307</v>
      </c>
      <c r="D381" s="290" t="str">
        <f>VLOOKUP(C381,site.locations!$A$2:$I$27,2)</f>
        <v>Holman Creek Upstream of Huntsville</v>
      </c>
      <c r="E381" s="290" t="s">
        <v>330</v>
      </c>
      <c r="F381" s="290" t="s">
        <v>218</v>
      </c>
      <c r="G381" s="291">
        <v>60</v>
      </c>
      <c r="H381" s="291">
        <v>184.2</v>
      </c>
      <c r="I381" s="291">
        <v>7.3</v>
      </c>
      <c r="J381" s="291">
        <v>105.1</v>
      </c>
      <c r="K381" s="292">
        <v>1.21</v>
      </c>
      <c r="L381" s="293">
        <v>1.0999999999999999E-2</v>
      </c>
      <c r="M381" s="291">
        <v>1.7</v>
      </c>
      <c r="N381" s="291" t="s">
        <v>219</v>
      </c>
      <c r="O381" s="286"/>
      <c r="P381" s="287"/>
      <c r="Q381" s="288"/>
    </row>
    <row r="382" spans="1:17" s="51" customFormat="1" ht="14.45">
      <c r="A382" s="289">
        <v>43601</v>
      </c>
      <c r="B382" s="290" t="s">
        <v>729</v>
      </c>
      <c r="C382" s="290">
        <v>201</v>
      </c>
      <c r="D382" s="290" t="str">
        <f>VLOOKUP(C382,site.locations!$A$2:$I$27,2)</f>
        <v>Middle Fork of W.R. at Harris Rd</v>
      </c>
      <c r="E382" s="290" t="s">
        <v>569</v>
      </c>
      <c r="F382" s="290" t="s">
        <v>218</v>
      </c>
      <c r="G382" s="291">
        <v>42</v>
      </c>
      <c r="H382" s="291">
        <v>112.5</v>
      </c>
      <c r="I382" s="291">
        <v>6.9</v>
      </c>
      <c r="J382" s="291">
        <v>68</v>
      </c>
      <c r="K382" s="292">
        <v>0.54</v>
      </c>
      <c r="L382" s="293">
        <v>3.0000000000000001E-3</v>
      </c>
      <c r="M382" s="291">
        <v>0.9</v>
      </c>
      <c r="N382" s="291" t="s">
        <v>219</v>
      </c>
      <c r="O382" s="286"/>
      <c r="P382" s="287"/>
      <c r="Q382" s="288"/>
    </row>
    <row r="383" spans="1:17" s="51" customFormat="1" ht="14.45">
      <c r="A383" s="289">
        <v>43601</v>
      </c>
      <c r="B383" s="290" t="s">
        <v>730</v>
      </c>
      <c r="C383" s="290">
        <v>301</v>
      </c>
      <c r="D383" s="290" t="str">
        <f>VLOOKUP(C383,site.locations!$A$2:$I$27,2)</f>
        <v>War Eagle Creek (Huntsville)</v>
      </c>
      <c r="E383" s="290" t="s">
        <v>731</v>
      </c>
      <c r="F383" s="290" t="s">
        <v>218</v>
      </c>
      <c r="G383" s="291">
        <v>54</v>
      </c>
      <c r="H383" s="291">
        <v>160.4</v>
      </c>
      <c r="I383" s="291">
        <v>7</v>
      </c>
      <c r="J383" s="291">
        <v>89.8</v>
      </c>
      <c r="K383" s="292">
        <v>1.22</v>
      </c>
      <c r="L383" s="293">
        <v>7.0000000000000001E-3</v>
      </c>
      <c r="M383" s="291">
        <v>5.2</v>
      </c>
      <c r="N383" s="291" t="s">
        <v>219</v>
      </c>
      <c r="O383" s="286"/>
      <c r="P383" s="287"/>
      <c r="Q383" s="288"/>
    </row>
    <row r="384" spans="1:17" s="51" customFormat="1" ht="14.45">
      <c r="A384" s="289">
        <v>43602</v>
      </c>
      <c r="B384" s="290" t="s">
        <v>732</v>
      </c>
      <c r="C384" s="290">
        <v>305</v>
      </c>
      <c r="D384" s="290" t="str">
        <f>VLOOKUP(C384,site.locations!$A$2:$I$27,2)</f>
        <v>War Eagle Creek (Mill)</v>
      </c>
      <c r="E384" s="290" t="s">
        <v>515</v>
      </c>
      <c r="F384" s="290" t="s">
        <v>218</v>
      </c>
      <c r="G384" s="291">
        <v>74</v>
      </c>
      <c r="H384" s="291">
        <v>207</v>
      </c>
      <c r="I384" s="291">
        <v>7.3</v>
      </c>
      <c r="J384" s="291">
        <v>118.9</v>
      </c>
      <c r="K384" s="292">
        <v>2.0099999999999998</v>
      </c>
      <c r="L384" s="293">
        <v>1.7999999999999999E-2</v>
      </c>
      <c r="M384" s="291">
        <v>8</v>
      </c>
      <c r="N384" s="291" t="s">
        <v>219</v>
      </c>
      <c r="O384" s="286"/>
      <c r="P384" s="287"/>
      <c r="Q384" s="288"/>
    </row>
    <row r="385" spans="1:17" s="51" customFormat="1" ht="14.45">
      <c r="A385" s="289">
        <v>43602</v>
      </c>
      <c r="B385" s="290" t="s">
        <v>733</v>
      </c>
      <c r="C385" s="290">
        <v>200</v>
      </c>
      <c r="D385" s="290" t="str">
        <f>VLOOKUP(C385,site.locations!$A$2:$I$27,2)</f>
        <v>Ward Slough</v>
      </c>
      <c r="E385" s="290" t="s">
        <v>640</v>
      </c>
      <c r="F385" s="290" t="s">
        <v>218</v>
      </c>
      <c r="G385" s="291">
        <v>124</v>
      </c>
      <c r="H385" s="291">
        <v>447</v>
      </c>
      <c r="I385" s="291">
        <v>7.6</v>
      </c>
      <c r="J385" s="291">
        <v>257.3</v>
      </c>
      <c r="K385" s="292">
        <v>0.45</v>
      </c>
      <c r="L385" s="293">
        <v>8.9999999999999993E-3</v>
      </c>
      <c r="M385" s="291">
        <v>2.1</v>
      </c>
      <c r="N385" s="291" t="s">
        <v>219</v>
      </c>
      <c r="O385" s="286"/>
      <c r="P385" s="287"/>
      <c r="Q385" s="288"/>
    </row>
    <row r="386" spans="1:17" s="51" customFormat="1" ht="14.45">
      <c r="A386" s="289">
        <v>43619</v>
      </c>
      <c r="B386" s="290" t="s">
        <v>734</v>
      </c>
      <c r="C386" s="290">
        <v>205</v>
      </c>
      <c r="D386" s="290" t="str">
        <f>VLOOKUP(C386,site.locations!$A$2:$I$27,2)</f>
        <v>Hock Creek</v>
      </c>
      <c r="E386" s="290" t="s">
        <v>735</v>
      </c>
      <c r="F386" s="290" t="s">
        <v>218</v>
      </c>
      <c r="G386" s="291">
        <v>38</v>
      </c>
      <c r="H386" s="291">
        <v>105.2</v>
      </c>
      <c r="I386" s="291">
        <v>7.1</v>
      </c>
      <c r="J386" s="291">
        <v>60.9</v>
      </c>
      <c r="K386" s="292">
        <v>0.74</v>
      </c>
      <c r="L386" s="293">
        <v>2.4E-2</v>
      </c>
      <c r="M386" s="291">
        <v>1.9</v>
      </c>
      <c r="N386" s="291" t="s">
        <v>219</v>
      </c>
      <c r="O386" s="286"/>
      <c r="P386" s="287"/>
      <c r="Q386" s="288"/>
    </row>
    <row r="387" spans="1:17" s="51" customFormat="1" ht="14.45">
      <c r="A387" s="289">
        <v>43619</v>
      </c>
      <c r="B387" s="290" t="s">
        <v>736</v>
      </c>
      <c r="C387" s="290">
        <v>109</v>
      </c>
      <c r="D387" s="290" t="str">
        <f>VLOOKUP(C387,site.locations!$A$2:$I$27,2)</f>
        <v>War Eagle Creek near CR6129</v>
      </c>
      <c r="E387" s="290" t="s">
        <v>737</v>
      </c>
      <c r="F387" s="290" t="s">
        <v>218</v>
      </c>
      <c r="G387" s="291">
        <v>28</v>
      </c>
      <c r="H387" s="291">
        <v>72.2</v>
      </c>
      <c r="I387" s="291">
        <v>7</v>
      </c>
      <c r="J387" s="291">
        <v>46.2</v>
      </c>
      <c r="K387" s="292">
        <v>0.3</v>
      </c>
      <c r="L387" s="293">
        <v>0.02</v>
      </c>
      <c r="M387" s="291">
        <v>4.7</v>
      </c>
      <c r="N387" s="291" t="s">
        <v>219</v>
      </c>
      <c r="O387" s="286"/>
      <c r="P387" s="287"/>
      <c r="Q387" s="288"/>
    </row>
    <row r="388" spans="1:17" s="51" customFormat="1" ht="14.45">
      <c r="A388" s="289">
        <v>43620</v>
      </c>
      <c r="B388" s="290" t="s">
        <v>738</v>
      </c>
      <c r="C388" s="290">
        <v>104</v>
      </c>
      <c r="D388" s="290" t="str">
        <f>VLOOKUP(C388,site.locations!$A$2:$I$27,2)</f>
        <v>White River Near St. Paul</v>
      </c>
      <c r="E388" s="290" t="s">
        <v>462</v>
      </c>
      <c r="F388" s="290" t="s">
        <v>218</v>
      </c>
      <c r="G388" s="291">
        <v>10</v>
      </c>
      <c r="H388" s="291">
        <v>32.299999999999997</v>
      </c>
      <c r="I388" s="291">
        <v>6.5</v>
      </c>
      <c r="J388" s="291">
        <v>32.200000000000003</v>
      </c>
      <c r="K388" s="292">
        <v>0.24</v>
      </c>
      <c r="L388" s="293">
        <v>2.4E-2</v>
      </c>
      <c r="M388" s="291">
        <v>3.1</v>
      </c>
      <c r="N388" s="291" t="s">
        <v>219</v>
      </c>
      <c r="O388" s="286"/>
      <c r="P388" s="287"/>
      <c r="Q388" s="288"/>
    </row>
    <row r="389" spans="1:17" s="51" customFormat="1" ht="14.45">
      <c r="A389" s="289">
        <v>43622</v>
      </c>
      <c r="B389" s="290" t="s">
        <v>739</v>
      </c>
      <c r="C389" s="290">
        <v>102</v>
      </c>
      <c r="D389" s="290" t="str">
        <f>VLOOKUP(C389,site.locations!$A$2:$I$27,2)</f>
        <v>West Fork (Brentwood Park)</v>
      </c>
      <c r="E389" s="290" t="s">
        <v>318</v>
      </c>
      <c r="F389" s="290" t="s">
        <v>218</v>
      </c>
      <c r="G389" s="291">
        <v>28</v>
      </c>
      <c r="H389" s="291">
        <v>87</v>
      </c>
      <c r="I389" s="291">
        <v>6.9</v>
      </c>
      <c r="J389" s="291">
        <v>52.9</v>
      </c>
      <c r="K389" s="292">
        <v>0.39</v>
      </c>
      <c r="L389" s="293">
        <v>3.0000000000000001E-3</v>
      </c>
      <c r="M389" s="291">
        <v>2.7</v>
      </c>
      <c r="N389" s="291" t="s">
        <v>219</v>
      </c>
      <c r="O389" s="286"/>
      <c r="P389" s="287"/>
      <c r="Q389" s="288"/>
    </row>
    <row r="390" spans="1:17" s="51" customFormat="1" ht="14.45">
      <c r="A390" s="289">
        <v>43622</v>
      </c>
      <c r="B390" s="290" t="s">
        <v>740</v>
      </c>
      <c r="C390" s="290">
        <v>101</v>
      </c>
      <c r="D390" s="290" t="str">
        <f>VLOOKUP(C390,site.locations!$A$2:$I$27,2)</f>
        <v>West Fork at Baptist Ford Bridge</v>
      </c>
      <c r="E390" s="290" t="s">
        <v>349</v>
      </c>
      <c r="F390" s="290" t="s">
        <v>218</v>
      </c>
      <c r="G390" s="291">
        <v>64</v>
      </c>
      <c r="H390" s="291">
        <v>192.7</v>
      </c>
      <c r="I390" s="291">
        <v>7.6</v>
      </c>
      <c r="J390" s="291">
        <v>112.4</v>
      </c>
      <c r="K390" s="292">
        <v>0.37</v>
      </c>
      <c r="L390" s="293">
        <v>0.02</v>
      </c>
      <c r="M390" s="291">
        <v>6</v>
      </c>
      <c r="N390" s="291" t="s">
        <v>219</v>
      </c>
      <c r="O390" s="286"/>
      <c r="P390" s="287"/>
      <c r="Q390" s="288"/>
    </row>
    <row r="391" spans="1:17" s="51" customFormat="1" ht="14.45">
      <c r="A391" s="289">
        <v>43626</v>
      </c>
      <c r="B391" s="290" t="s">
        <v>741</v>
      </c>
      <c r="C391" s="290">
        <v>202</v>
      </c>
      <c r="D391" s="290" t="str">
        <f>VLOOKUP(C391,site.locations!$A$2:$I$27,2)</f>
        <v>Mullins Creek at the U of A</v>
      </c>
      <c r="E391" s="290" t="s">
        <v>688</v>
      </c>
      <c r="F391" s="290" t="s">
        <v>218</v>
      </c>
      <c r="G391" s="291">
        <v>168</v>
      </c>
      <c r="H391" s="291">
        <v>583</v>
      </c>
      <c r="I391" s="291">
        <v>7.6</v>
      </c>
      <c r="J391" s="291">
        <v>344.9</v>
      </c>
      <c r="K391" s="292">
        <v>1.26</v>
      </c>
      <c r="L391" s="293">
        <v>0.04</v>
      </c>
      <c r="M391" s="291">
        <v>4.2</v>
      </c>
      <c r="N391" s="291" t="s">
        <v>219</v>
      </c>
      <c r="O391" s="286"/>
      <c r="P391" s="287"/>
      <c r="Q391" s="288"/>
    </row>
    <row r="392" spans="1:17" s="51" customFormat="1" ht="14.45">
      <c r="A392" s="289">
        <v>43682</v>
      </c>
      <c r="B392" s="290" t="s">
        <v>742</v>
      </c>
      <c r="C392" s="290">
        <v>206</v>
      </c>
      <c r="D392" s="290" t="str">
        <f>VLOOKUP(C392,site.locations!$A$2:$I$27,2)</f>
        <v>Spout Spring Branch</v>
      </c>
      <c r="E392" s="290" t="s">
        <v>743</v>
      </c>
      <c r="F392" s="290" t="s">
        <v>218</v>
      </c>
      <c r="G392" s="291">
        <v>182</v>
      </c>
      <c r="H392" s="291">
        <v>501</v>
      </c>
      <c r="I392" s="291">
        <v>8</v>
      </c>
      <c r="J392" s="291">
        <v>315.10000000000002</v>
      </c>
      <c r="K392" s="292">
        <v>0.86</v>
      </c>
      <c r="L392" s="293">
        <v>6.6000000000000003E-2</v>
      </c>
      <c r="M392" s="291">
        <v>6.5</v>
      </c>
      <c r="N392" s="291" t="s">
        <v>219</v>
      </c>
      <c r="O392" s="286"/>
      <c r="P392" s="287"/>
      <c r="Q392" s="288"/>
    </row>
    <row r="393" spans="1:17" s="51" customFormat="1" ht="14.45">
      <c r="A393" s="289">
        <v>43682</v>
      </c>
      <c r="B393" s="290" t="s">
        <v>744</v>
      </c>
      <c r="C393" s="290">
        <v>301</v>
      </c>
      <c r="D393" s="290" t="str">
        <f>VLOOKUP(C393,site.locations!$A$2:$I$27,2)</f>
        <v>War Eagle Creek (Huntsville)</v>
      </c>
      <c r="E393" s="290" t="s">
        <v>252</v>
      </c>
      <c r="F393" s="290" t="s">
        <v>218</v>
      </c>
      <c r="G393" s="291">
        <v>84</v>
      </c>
      <c r="H393" s="291">
        <v>231</v>
      </c>
      <c r="I393" s="291">
        <v>7.1</v>
      </c>
      <c r="J393" s="291">
        <v>134.1</v>
      </c>
      <c r="K393" s="292">
        <v>1.27</v>
      </c>
      <c r="L393" s="293">
        <v>2.4E-2</v>
      </c>
      <c r="M393" s="291">
        <v>8</v>
      </c>
      <c r="N393" s="291" t="s">
        <v>219</v>
      </c>
      <c r="O393" s="286"/>
      <c r="P393" s="287"/>
      <c r="Q393" s="288"/>
    </row>
    <row r="394" spans="1:17" s="51" customFormat="1" ht="28.9">
      <c r="A394" s="289">
        <v>43684</v>
      </c>
      <c r="B394" s="290" t="s">
        <v>745</v>
      </c>
      <c r="C394" s="290">
        <v>308</v>
      </c>
      <c r="D394" s="290" t="str">
        <f>VLOOKUP(C394,site.locations!$A$2:$I$27,2)</f>
        <v>Holman Creek Downstream of Huntsville</v>
      </c>
      <c r="E394" s="290" t="s">
        <v>746</v>
      </c>
      <c r="F394" s="290" t="s">
        <v>218</v>
      </c>
      <c r="G394" s="291">
        <v>132</v>
      </c>
      <c r="H394" s="291">
        <v>727</v>
      </c>
      <c r="I394" s="291">
        <v>7.3</v>
      </c>
      <c r="J394" s="291">
        <v>374.7</v>
      </c>
      <c r="K394" s="292">
        <v>1.92</v>
      </c>
      <c r="L394" s="293">
        <v>0.24099999999999999</v>
      </c>
      <c r="M394" s="291">
        <v>2.2999999999999998</v>
      </c>
      <c r="N394" s="291" t="s">
        <v>219</v>
      </c>
      <c r="O394" s="286"/>
      <c r="P394" s="287"/>
      <c r="Q394" s="288"/>
    </row>
    <row r="395" spans="1:17" s="51" customFormat="1" ht="28.9">
      <c r="A395" s="289">
        <v>43684</v>
      </c>
      <c r="B395" s="290" t="s">
        <v>747</v>
      </c>
      <c r="C395" s="290">
        <v>307</v>
      </c>
      <c r="D395" s="290" t="str">
        <f>VLOOKUP(C395,site.locations!$A$2:$I$27,2)</f>
        <v>Holman Creek Upstream of Huntsville</v>
      </c>
      <c r="E395" s="290" t="s">
        <v>748</v>
      </c>
      <c r="F395" s="290" t="s">
        <v>218</v>
      </c>
      <c r="G395" s="291">
        <v>112</v>
      </c>
      <c r="H395" s="291">
        <v>288</v>
      </c>
      <c r="I395" s="291">
        <v>6.6</v>
      </c>
      <c r="J395" s="291">
        <v>168.4</v>
      </c>
      <c r="K395" s="292">
        <v>1.43</v>
      </c>
      <c r="L395" s="293">
        <v>3.1E-2</v>
      </c>
      <c r="M395" s="291">
        <v>1.1000000000000001</v>
      </c>
      <c r="N395" s="291" t="s">
        <v>219</v>
      </c>
      <c r="O395" s="286"/>
      <c r="P395" s="287"/>
      <c r="Q395" s="288"/>
    </row>
    <row r="396" spans="1:17" s="51" customFormat="1" ht="14.45">
      <c r="A396" s="289">
        <v>43688</v>
      </c>
      <c r="B396" s="290" t="s">
        <v>749</v>
      </c>
      <c r="C396" s="290">
        <v>210</v>
      </c>
      <c r="D396" s="290" t="str">
        <f>VLOOKUP(C396,site.locations!$A$2:$I$27,2)</f>
        <v>Town Branch (White River Ball fields)</v>
      </c>
      <c r="E396" s="290" t="s">
        <v>750</v>
      </c>
      <c r="F396" s="290" t="s">
        <v>218</v>
      </c>
      <c r="G396" s="291">
        <v>124</v>
      </c>
      <c r="H396" s="291">
        <v>424</v>
      </c>
      <c r="I396" s="291">
        <v>7.2</v>
      </c>
      <c r="J396" s="291">
        <v>227.8</v>
      </c>
      <c r="K396" s="292">
        <v>1.3</v>
      </c>
      <c r="L396" s="293">
        <v>2.1999999999999999E-2</v>
      </c>
      <c r="M396" s="291">
        <v>6.6</v>
      </c>
      <c r="N396" s="291" t="s">
        <v>219</v>
      </c>
      <c r="O396" s="286"/>
      <c r="P396" s="287"/>
      <c r="Q396" s="288"/>
    </row>
    <row r="397" spans="1:17" s="51" customFormat="1" ht="14.45">
      <c r="A397" s="289">
        <v>43688</v>
      </c>
      <c r="B397" s="290" t="s">
        <v>751</v>
      </c>
      <c r="C397" s="290">
        <v>102</v>
      </c>
      <c r="D397" s="290" t="str">
        <f>VLOOKUP(C397,site.locations!$A$2:$I$27,2)</f>
        <v>West Fork (Brentwood Park)</v>
      </c>
      <c r="E397" s="290" t="s">
        <v>752</v>
      </c>
      <c r="F397" s="290" t="s">
        <v>218</v>
      </c>
      <c r="G397" s="291">
        <v>36</v>
      </c>
      <c r="H397" s="291">
        <v>111</v>
      </c>
      <c r="I397" s="291">
        <v>7.3</v>
      </c>
      <c r="J397" s="291">
        <v>45.8</v>
      </c>
      <c r="K397" s="292">
        <v>0.76</v>
      </c>
      <c r="L397" s="293">
        <v>8.0000000000000002E-3</v>
      </c>
      <c r="M397" s="291">
        <v>3.7</v>
      </c>
      <c r="N397" s="291" t="s">
        <v>219</v>
      </c>
      <c r="O397" s="286"/>
      <c r="P397" s="287"/>
      <c r="Q397" s="288"/>
    </row>
    <row r="398" spans="1:17" s="51" customFormat="1" ht="14.45">
      <c r="A398" s="289">
        <v>43688</v>
      </c>
      <c r="B398" s="290" t="s">
        <v>753</v>
      </c>
      <c r="C398" s="290">
        <v>104</v>
      </c>
      <c r="D398" s="290" t="str">
        <f>VLOOKUP(C398,site.locations!$A$2:$I$27,2)</f>
        <v>White River Near St. Paul</v>
      </c>
      <c r="E398" s="290" t="s">
        <v>619</v>
      </c>
      <c r="F398" s="290" t="s">
        <v>218</v>
      </c>
      <c r="G398" s="291">
        <v>10</v>
      </c>
      <c r="H398" s="291">
        <v>36.9</v>
      </c>
      <c r="I398" s="291">
        <v>6.2</v>
      </c>
      <c r="J398" s="291">
        <v>39.6</v>
      </c>
      <c r="K398" s="292">
        <v>0.37</v>
      </c>
      <c r="L398" s="293">
        <v>2.3E-2</v>
      </c>
      <c r="M398" s="291">
        <v>2.7</v>
      </c>
      <c r="N398" s="291" t="s">
        <v>219</v>
      </c>
      <c r="O398" s="286"/>
      <c r="P398" s="287"/>
      <c r="Q398" s="288"/>
    </row>
    <row r="399" spans="1:17" s="51" customFormat="1" ht="14.45">
      <c r="A399" s="289">
        <v>43690</v>
      </c>
      <c r="B399" s="290" t="s">
        <v>754</v>
      </c>
      <c r="C399" s="290">
        <v>303</v>
      </c>
      <c r="D399" s="290" t="str">
        <f>VLOOKUP(C399,site.locations!$A$2:$I$27,2)</f>
        <v>Clear Creek</v>
      </c>
      <c r="E399" s="290" t="s">
        <v>755</v>
      </c>
      <c r="F399" s="290" t="s">
        <v>218</v>
      </c>
      <c r="G399" s="291">
        <v>96</v>
      </c>
      <c r="H399" s="291">
        <v>276</v>
      </c>
      <c r="I399" s="291">
        <v>7</v>
      </c>
      <c r="J399" s="291">
        <v>161.30000000000001</v>
      </c>
      <c r="K399" s="292">
        <v>4.1100000000000003</v>
      </c>
      <c r="L399" s="293">
        <v>1.9E-2</v>
      </c>
      <c r="M399" s="291">
        <v>0.9</v>
      </c>
      <c r="N399" s="291" t="s">
        <v>219</v>
      </c>
      <c r="O399" s="286"/>
      <c r="P399" s="287"/>
      <c r="Q399" s="288"/>
    </row>
    <row r="400" spans="1:17" s="51" customFormat="1" ht="14.45">
      <c r="A400" s="289">
        <v>43690</v>
      </c>
      <c r="B400" s="290" t="s">
        <v>756</v>
      </c>
      <c r="C400" s="290">
        <v>304</v>
      </c>
      <c r="D400" s="290" t="str">
        <f>VLOOKUP(C400,site.locations!$A$2:$I$27,2)</f>
        <v>Clifty Creek</v>
      </c>
      <c r="E400" s="290" t="s">
        <v>757</v>
      </c>
      <c r="F400" s="290" t="s">
        <v>218</v>
      </c>
      <c r="G400" s="291">
        <v>140</v>
      </c>
      <c r="H400" s="291">
        <v>389</v>
      </c>
      <c r="I400" s="291">
        <v>6.9</v>
      </c>
      <c r="J400" s="291">
        <v>209.3</v>
      </c>
      <c r="K400" s="292">
        <v>3.97</v>
      </c>
      <c r="L400" s="293">
        <v>1.4999999999999999E-2</v>
      </c>
      <c r="M400" s="291">
        <v>1</v>
      </c>
      <c r="N400" s="291" t="s">
        <v>219</v>
      </c>
      <c r="O400" s="286"/>
      <c r="P400" s="287"/>
      <c r="Q400" s="288"/>
    </row>
    <row r="401" spans="1:17" s="51" customFormat="1" ht="14.45">
      <c r="A401" s="289">
        <v>43690</v>
      </c>
      <c r="B401" s="290" t="s">
        <v>758</v>
      </c>
      <c r="C401" s="290">
        <v>306</v>
      </c>
      <c r="D401" s="290" t="str">
        <f>VLOOKUP(C401,site.locations!$A$2:$I$27,2)</f>
        <v>Prairie Creek</v>
      </c>
      <c r="E401" s="290" t="s">
        <v>759</v>
      </c>
      <c r="F401" s="290" t="s">
        <v>218</v>
      </c>
      <c r="G401" s="291">
        <v>142</v>
      </c>
      <c r="H401" s="291">
        <v>405</v>
      </c>
      <c r="I401" s="291">
        <v>7.3</v>
      </c>
      <c r="J401" s="291">
        <v>191.8</v>
      </c>
      <c r="K401" s="292">
        <v>4.8099999999999996</v>
      </c>
      <c r="L401" s="293">
        <v>3.6999999999999998E-2</v>
      </c>
      <c r="M401" s="291">
        <v>1.7</v>
      </c>
      <c r="N401" s="291" t="s">
        <v>219</v>
      </c>
      <c r="O401" s="286"/>
      <c r="P401" s="287"/>
      <c r="Q401" s="288"/>
    </row>
    <row r="402" spans="1:17" s="51" customFormat="1" ht="14.45">
      <c r="A402" s="289">
        <v>43690</v>
      </c>
      <c r="B402" s="290" t="s">
        <v>760</v>
      </c>
      <c r="C402" s="290">
        <v>101</v>
      </c>
      <c r="D402" s="290" t="str">
        <f>VLOOKUP(C402,site.locations!$A$2:$I$27,2)</f>
        <v>West Fork at Baptist Ford Bridge</v>
      </c>
      <c r="E402" s="290" t="s">
        <v>761</v>
      </c>
      <c r="F402" s="290" t="s">
        <v>218</v>
      </c>
      <c r="G402" s="291">
        <v>70</v>
      </c>
      <c r="H402" s="291">
        <v>218</v>
      </c>
      <c r="I402" s="291">
        <v>7.3</v>
      </c>
      <c r="J402" s="291">
        <v>114.2</v>
      </c>
      <c r="K402" s="292">
        <v>0.56000000000000005</v>
      </c>
      <c r="L402" s="293">
        <v>6.0000000000000001E-3</v>
      </c>
      <c r="M402" s="291">
        <v>5.0999999999999996</v>
      </c>
      <c r="N402" s="291" t="s">
        <v>219</v>
      </c>
      <c r="O402" s="286"/>
      <c r="P402" s="287"/>
      <c r="Q402" s="288"/>
    </row>
    <row r="403" spans="1:17" s="51" customFormat="1" ht="14.45">
      <c r="A403" s="289">
        <v>43691</v>
      </c>
      <c r="B403" s="290" t="s">
        <v>762</v>
      </c>
      <c r="C403" s="290">
        <v>200</v>
      </c>
      <c r="D403" s="290" t="str">
        <f>VLOOKUP(C403,site.locations!$A$2:$I$27,2)</f>
        <v>Ward Slough</v>
      </c>
      <c r="E403" s="290" t="s">
        <v>574</v>
      </c>
      <c r="F403" s="290" t="s">
        <v>218</v>
      </c>
      <c r="G403" s="291">
        <v>130</v>
      </c>
      <c r="H403" s="291">
        <v>543</v>
      </c>
      <c r="I403" s="291">
        <v>7.8</v>
      </c>
      <c r="J403" s="291">
        <v>317.60000000000002</v>
      </c>
      <c r="K403" s="292">
        <v>0.28000000000000003</v>
      </c>
      <c r="L403" s="293">
        <v>8.0000000000000002E-3</v>
      </c>
      <c r="M403" s="291">
        <v>3.1</v>
      </c>
      <c r="N403" s="291" t="s">
        <v>219</v>
      </c>
      <c r="O403" s="286"/>
      <c r="P403" s="287"/>
      <c r="Q403" s="288"/>
    </row>
    <row r="404" spans="1:17" s="51" customFormat="1" ht="14.45">
      <c r="A404" s="289">
        <v>43692</v>
      </c>
      <c r="B404" s="290" t="s">
        <v>763</v>
      </c>
      <c r="C404" s="290">
        <v>103</v>
      </c>
      <c r="D404" s="290" t="str">
        <f>VLOOKUP(C404,site.locations!$A$2:$I$27,2)</f>
        <v>Baldwin Creek Near St. Paul</v>
      </c>
      <c r="E404" s="290" t="s">
        <v>384</v>
      </c>
      <c r="F404" s="290" t="s">
        <v>218</v>
      </c>
      <c r="G404" s="291">
        <v>14</v>
      </c>
      <c r="H404" s="291">
        <v>353</v>
      </c>
      <c r="I404" s="291">
        <v>6.3</v>
      </c>
      <c r="J404" s="291">
        <v>14.2</v>
      </c>
      <c r="K404" s="292">
        <v>0.1</v>
      </c>
      <c r="L404" s="293">
        <v>1.2E-2</v>
      </c>
      <c r="M404" s="291">
        <v>1.3</v>
      </c>
      <c r="N404" s="291" t="s">
        <v>219</v>
      </c>
      <c r="O404" s="286"/>
      <c r="P404" s="287"/>
      <c r="Q404" s="288"/>
    </row>
    <row r="405" spans="1:17" s="51" customFormat="1" ht="14.45">
      <c r="A405" s="289">
        <v>43692</v>
      </c>
      <c r="B405" s="290" t="s">
        <v>764</v>
      </c>
      <c r="C405" s="290">
        <v>302</v>
      </c>
      <c r="D405" s="290" t="str">
        <f>VLOOKUP(C405,site.locations!$A$2:$I$27,2)</f>
        <v>Glade Creek</v>
      </c>
      <c r="E405" s="290" t="s">
        <v>576</v>
      </c>
      <c r="F405" s="290" t="s">
        <v>218</v>
      </c>
      <c r="G405" s="291">
        <v>142</v>
      </c>
      <c r="H405" s="291">
        <v>375</v>
      </c>
      <c r="I405" s="291">
        <v>7.9</v>
      </c>
      <c r="J405" s="291">
        <v>204</v>
      </c>
      <c r="K405" s="292">
        <v>3.96</v>
      </c>
      <c r="L405" s="293">
        <v>4.5999999999999999E-2</v>
      </c>
      <c r="M405" s="291">
        <v>1.3</v>
      </c>
      <c r="N405" s="291" t="s">
        <v>219</v>
      </c>
      <c r="O405" s="286"/>
      <c r="P405" s="287"/>
      <c r="Q405" s="288"/>
    </row>
    <row r="406" spans="1:17" s="51" customFormat="1" ht="14.45">
      <c r="A406" s="289">
        <v>43692</v>
      </c>
      <c r="B406" s="290" t="s">
        <v>765</v>
      </c>
      <c r="C406" s="290">
        <v>305</v>
      </c>
      <c r="D406" s="290" t="str">
        <f>VLOOKUP(C406,site.locations!$A$2:$I$27,2)</f>
        <v>War Eagle Creek (Mill)</v>
      </c>
      <c r="E406" s="290" t="s">
        <v>555</v>
      </c>
      <c r="F406" s="290" t="s">
        <v>218</v>
      </c>
      <c r="G406" s="291">
        <v>90</v>
      </c>
      <c r="H406" s="291">
        <v>246</v>
      </c>
      <c r="I406" s="291">
        <v>7.6</v>
      </c>
      <c r="J406" s="291">
        <v>127.7</v>
      </c>
      <c r="K406" s="292">
        <v>1.85</v>
      </c>
      <c r="L406" s="293">
        <v>4.2000000000000003E-2</v>
      </c>
      <c r="M406" s="291">
        <v>15.4</v>
      </c>
      <c r="N406" s="291" t="s">
        <v>219</v>
      </c>
      <c r="O406" s="286"/>
      <c r="P406" s="287"/>
      <c r="Q406" s="288"/>
    </row>
    <row r="407" spans="1:17" s="51" customFormat="1" ht="14.45">
      <c r="A407" s="289">
        <v>43693</v>
      </c>
      <c r="B407" s="290" t="s">
        <v>766</v>
      </c>
      <c r="C407" s="290">
        <v>306</v>
      </c>
      <c r="D407" s="290" t="str">
        <f>VLOOKUP(C407,site.locations!$A$2:$I$27,2)</f>
        <v>Prairie Creek</v>
      </c>
      <c r="E407" s="290" t="s">
        <v>235</v>
      </c>
      <c r="F407" s="290" t="s">
        <v>218</v>
      </c>
      <c r="G407" s="291">
        <v>124</v>
      </c>
      <c r="H407" s="291">
        <v>303</v>
      </c>
      <c r="I407" s="291">
        <v>7.5</v>
      </c>
      <c r="J407" s="291">
        <v>160.1</v>
      </c>
      <c r="K407" s="292">
        <v>1.52</v>
      </c>
      <c r="L407" s="293">
        <v>0.01</v>
      </c>
      <c r="M407" s="291">
        <v>4.9000000000000004</v>
      </c>
      <c r="N407" s="291" t="s">
        <v>219</v>
      </c>
      <c r="O407" s="286"/>
      <c r="P407" s="287"/>
      <c r="Q407" s="288"/>
    </row>
    <row r="408" spans="1:17" s="51" customFormat="1" ht="14.45">
      <c r="A408" s="289">
        <v>43698</v>
      </c>
      <c r="B408" s="290" t="s">
        <v>767</v>
      </c>
      <c r="C408" s="290">
        <v>205</v>
      </c>
      <c r="D408" s="290" t="str">
        <f>VLOOKUP(C408,site.locations!$A$2:$I$27,2)</f>
        <v>Hock Creek</v>
      </c>
      <c r="E408" s="290" t="s">
        <v>562</v>
      </c>
      <c r="F408" s="290" t="s">
        <v>218</v>
      </c>
      <c r="G408" s="291">
        <v>36</v>
      </c>
      <c r="H408" s="291">
        <v>101.1</v>
      </c>
      <c r="I408" s="291">
        <v>6.8</v>
      </c>
      <c r="J408" s="291">
        <v>54.9</v>
      </c>
      <c r="K408" s="292">
        <v>0.69</v>
      </c>
      <c r="L408" s="293">
        <v>1.2E-2</v>
      </c>
      <c r="M408" s="291">
        <v>0.8</v>
      </c>
      <c r="N408" s="291" t="s">
        <v>219</v>
      </c>
      <c r="O408" s="286"/>
      <c r="P408" s="287"/>
      <c r="Q408" s="288"/>
    </row>
    <row r="409" spans="1:17" s="51" customFormat="1" ht="14.45">
      <c r="A409" s="289">
        <v>43718</v>
      </c>
      <c r="B409" s="290" t="s">
        <v>768</v>
      </c>
      <c r="C409" s="290">
        <v>109</v>
      </c>
      <c r="D409" s="290" t="str">
        <f>VLOOKUP(C409,site.locations!$A$2:$I$27,2)</f>
        <v>War Eagle Creek near CR6129</v>
      </c>
      <c r="E409" s="290" t="s">
        <v>713</v>
      </c>
      <c r="F409" s="290" t="s">
        <v>218</v>
      </c>
      <c r="G409" s="291">
        <v>62</v>
      </c>
      <c r="H409" s="291">
        <v>154.69999999999999</v>
      </c>
      <c r="I409" s="291">
        <v>7.7</v>
      </c>
      <c r="J409" s="291">
        <v>87.6</v>
      </c>
      <c r="K409" s="292">
        <v>0.35</v>
      </c>
      <c r="L409" s="293">
        <v>1.6E-2</v>
      </c>
      <c r="M409" s="291">
        <v>3.6</v>
      </c>
      <c r="N409" s="291" t="s">
        <v>219</v>
      </c>
      <c r="O409" s="286"/>
      <c r="P409" s="287"/>
      <c r="Q409" s="288"/>
    </row>
    <row r="410" spans="1:17" s="51" customFormat="1" ht="14.45">
      <c r="A410" s="289">
        <v>43720</v>
      </c>
      <c r="B410" s="290" t="s">
        <v>769</v>
      </c>
      <c r="C410" s="290">
        <v>201</v>
      </c>
      <c r="D410" s="290" t="str">
        <f>VLOOKUP(C410,site.locations!$A$2:$I$27,2)</f>
        <v>Middle Fork of W.R. at Harris Rd</v>
      </c>
      <c r="E410" s="290" t="s">
        <v>631</v>
      </c>
      <c r="F410" s="290" t="s">
        <v>218</v>
      </c>
      <c r="G410" s="291">
        <v>54</v>
      </c>
      <c r="H410" s="291">
        <v>150.19999999999999</v>
      </c>
      <c r="I410" s="291">
        <v>7.2</v>
      </c>
      <c r="J410" s="291">
        <v>84.1</v>
      </c>
      <c r="K410" s="292">
        <v>0.22</v>
      </c>
      <c r="L410" s="293">
        <v>1.2E-2</v>
      </c>
      <c r="M410" s="291">
        <v>1.6</v>
      </c>
      <c r="N410" s="291" t="s">
        <v>219</v>
      </c>
      <c r="O410" s="286"/>
      <c r="P410" s="287"/>
      <c r="Q410" s="288"/>
    </row>
    <row r="411" spans="1:17" s="51" customFormat="1" ht="14.45">
      <c r="A411" s="289">
        <v>43772</v>
      </c>
      <c r="B411" s="290" t="s">
        <v>770</v>
      </c>
      <c r="C411" s="290">
        <v>201</v>
      </c>
      <c r="D411" s="290" t="str">
        <f>VLOOKUP(C411,site.locations!$A$2:$I$27,2)</f>
        <v>Middle Fork of W.R. at Harris Rd</v>
      </c>
      <c r="E411" s="290" t="s">
        <v>301</v>
      </c>
      <c r="F411" s="290" t="s">
        <v>218</v>
      </c>
      <c r="G411" s="291">
        <v>36</v>
      </c>
      <c r="H411" s="291">
        <v>94.5</v>
      </c>
      <c r="I411" s="291">
        <v>6.9</v>
      </c>
      <c r="J411" s="291">
        <v>65.8</v>
      </c>
      <c r="K411" s="292">
        <v>0.92</v>
      </c>
      <c r="L411" s="293">
        <v>5.0000000000000001E-3</v>
      </c>
      <c r="M411" s="291">
        <v>0.3</v>
      </c>
      <c r="N411" s="291" t="s">
        <v>219</v>
      </c>
      <c r="O411" s="286"/>
      <c r="P411" s="287"/>
      <c r="Q411" s="288"/>
    </row>
    <row r="412" spans="1:17" s="51" customFormat="1" ht="14.45">
      <c r="A412" s="289">
        <v>43772</v>
      </c>
      <c r="B412" s="290" t="s">
        <v>771</v>
      </c>
      <c r="C412" s="290">
        <v>301</v>
      </c>
      <c r="D412" s="290" t="str">
        <f>VLOOKUP(C412,site.locations!$A$2:$I$27,2)</f>
        <v>War Eagle Creek (Huntsville)</v>
      </c>
      <c r="E412" s="290" t="s">
        <v>772</v>
      </c>
      <c r="F412" s="290" t="s">
        <v>218</v>
      </c>
      <c r="G412" s="291">
        <v>48</v>
      </c>
      <c r="H412" s="291">
        <v>140.1</v>
      </c>
      <c r="I412" s="291">
        <v>6.7</v>
      </c>
      <c r="J412" s="291">
        <v>87.1</v>
      </c>
      <c r="K412" s="292">
        <v>1.39</v>
      </c>
      <c r="L412" s="293">
        <v>2.7E-2</v>
      </c>
      <c r="M412" s="291">
        <v>2.8</v>
      </c>
      <c r="N412" s="291" t="s">
        <v>219</v>
      </c>
      <c r="O412" s="286"/>
      <c r="P412" s="287"/>
      <c r="Q412" s="288"/>
    </row>
    <row r="413" spans="1:17" s="51" customFormat="1" ht="14.45">
      <c r="A413" s="289">
        <v>43773</v>
      </c>
      <c r="B413" s="290" t="s">
        <v>773</v>
      </c>
      <c r="C413" s="290">
        <v>300</v>
      </c>
      <c r="D413" s="290" t="str">
        <f>VLOOKUP(C413,site.locations!$A$2:$I$27,2)</f>
        <v>Brush Creek</v>
      </c>
      <c r="E413" s="290" t="s">
        <v>774</v>
      </c>
      <c r="F413" s="290" t="s">
        <v>218</v>
      </c>
      <c r="G413" s="291">
        <v>126</v>
      </c>
      <c r="H413" s="291">
        <v>355</v>
      </c>
      <c r="I413" s="291">
        <v>7.3</v>
      </c>
      <c r="J413" s="291">
        <v>201.1</v>
      </c>
      <c r="K413" s="292">
        <v>5.99</v>
      </c>
      <c r="L413" s="293">
        <v>3.5000000000000003E-2</v>
      </c>
      <c r="M413" s="291">
        <v>0.6</v>
      </c>
      <c r="N413" s="291" t="s">
        <v>219</v>
      </c>
      <c r="O413" s="286"/>
      <c r="P413" s="287"/>
      <c r="Q413" s="288"/>
    </row>
    <row r="414" spans="1:17" s="51" customFormat="1" ht="14.45">
      <c r="A414" s="289">
        <v>43773</v>
      </c>
      <c r="B414" s="290" t="s">
        <v>775</v>
      </c>
      <c r="C414" s="290">
        <v>302</v>
      </c>
      <c r="D414" s="290" t="str">
        <f>VLOOKUP(C414,site.locations!$A$2:$I$27,2)</f>
        <v>Glade Creek</v>
      </c>
      <c r="E414" s="290" t="s">
        <v>217</v>
      </c>
      <c r="F414" s="290" t="s">
        <v>218</v>
      </c>
      <c r="G414" s="291">
        <v>112</v>
      </c>
      <c r="H414" s="291">
        <v>305</v>
      </c>
      <c r="I414" s="291">
        <v>7.7</v>
      </c>
      <c r="J414" s="291">
        <v>172.4</v>
      </c>
      <c r="K414" s="292">
        <v>3.99</v>
      </c>
      <c r="L414" s="293">
        <v>3.2000000000000001E-2</v>
      </c>
      <c r="M414" s="291">
        <v>0.8</v>
      </c>
      <c r="N414" s="291" t="s">
        <v>219</v>
      </c>
      <c r="O414" s="286"/>
      <c r="P414" s="287"/>
      <c r="Q414" s="288"/>
    </row>
    <row r="415" spans="1:17" s="51" customFormat="1" ht="14.45">
      <c r="A415" s="289">
        <v>43773</v>
      </c>
      <c r="B415" s="290" t="s">
        <v>776</v>
      </c>
      <c r="C415" s="290">
        <v>305</v>
      </c>
      <c r="D415" s="290" t="str">
        <f>VLOOKUP(C415,site.locations!$A$2:$I$27,2)</f>
        <v>War Eagle Creek (Mill)</v>
      </c>
      <c r="E415" s="290" t="s">
        <v>225</v>
      </c>
      <c r="F415" s="290" t="s">
        <v>218</v>
      </c>
      <c r="G415" s="291">
        <v>74</v>
      </c>
      <c r="H415" s="291">
        <v>199.6</v>
      </c>
      <c r="I415" s="291">
        <v>7</v>
      </c>
      <c r="J415" s="291">
        <v>114.7</v>
      </c>
      <c r="K415" s="292">
        <v>2.64</v>
      </c>
      <c r="L415" s="293">
        <v>1.7000000000000001E-2</v>
      </c>
      <c r="M415" s="291">
        <v>3.6</v>
      </c>
      <c r="N415" s="291" t="s">
        <v>219</v>
      </c>
      <c r="O415" s="286"/>
      <c r="P415" s="287"/>
      <c r="Q415" s="288"/>
    </row>
    <row r="416" spans="1:17" s="51" customFormat="1" ht="14.45">
      <c r="A416" s="289">
        <v>43773</v>
      </c>
      <c r="B416" s="290" t="s">
        <v>777</v>
      </c>
      <c r="C416" s="290">
        <v>102</v>
      </c>
      <c r="D416" s="290" t="str">
        <f>VLOOKUP(C416,site.locations!$A$2:$I$27,2)</f>
        <v>West Fork (Brentwood Park)</v>
      </c>
      <c r="E416" s="290" t="s">
        <v>318</v>
      </c>
      <c r="F416" s="290" t="s">
        <v>218</v>
      </c>
      <c r="G416" s="291">
        <v>22</v>
      </c>
      <c r="H416" s="291">
        <v>61.1</v>
      </c>
      <c r="I416" s="291">
        <v>6.4</v>
      </c>
      <c r="J416" s="291">
        <v>44.9</v>
      </c>
      <c r="K416" s="292">
        <v>0.65</v>
      </c>
      <c r="L416" s="293">
        <v>4.0000000000000001E-3</v>
      </c>
      <c r="M416" s="291">
        <v>0.3</v>
      </c>
      <c r="N416" s="291" t="s">
        <v>219</v>
      </c>
      <c r="O416" s="286"/>
      <c r="P416" s="287"/>
      <c r="Q416" s="288"/>
    </row>
    <row r="417" spans="1:30" s="51" customFormat="1" ht="14.45">
      <c r="A417" s="289">
        <v>43774</v>
      </c>
      <c r="B417" s="290" t="s">
        <v>778</v>
      </c>
      <c r="C417" s="290">
        <v>306</v>
      </c>
      <c r="D417" s="290" t="str">
        <f>VLOOKUP(C417,site.locations!$A$2:$I$27,2)</f>
        <v>Prairie Creek</v>
      </c>
      <c r="E417" s="290" t="s">
        <v>235</v>
      </c>
      <c r="F417" s="290" t="s">
        <v>218</v>
      </c>
      <c r="G417" s="291">
        <v>140</v>
      </c>
      <c r="H417" s="291">
        <v>337</v>
      </c>
      <c r="I417" s="291">
        <v>7.6</v>
      </c>
      <c r="J417" s="291">
        <v>180.4</v>
      </c>
      <c r="K417" s="292">
        <v>2.2200000000000002</v>
      </c>
      <c r="L417" s="293">
        <v>4.0000000000000001E-3</v>
      </c>
      <c r="M417" s="291">
        <v>1.4</v>
      </c>
      <c r="N417" s="291" t="s">
        <v>219</v>
      </c>
      <c r="O417" s="286"/>
      <c r="P417" s="287"/>
      <c r="Q417" s="288"/>
    </row>
    <row r="418" spans="1:30" s="51" customFormat="1" ht="14.45">
      <c r="A418" s="289">
        <v>43774</v>
      </c>
      <c r="B418" s="290" t="s">
        <v>779</v>
      </c>
      <c r="C418" s="290">
        <v>200</v>
      </c>
      <c r="D418" s="290" t="str">
        <f>VLOOKUP(C418,site.locations!$A$2:$I$27,2)</f>
        <v>Ward Slough</v>
      </c>
      <c r="E418" s="290" t="s">
        <v>780</v>
      </c>
      <c r="F418" s="290" t="s">
        <v>218</v>
      </c>
      <c r="G418" s="291">
        <v>126</v>
      </c>
      <c r="H418" s="291">
        <v>406</v>
      </c>
      <c r="I418" s="291">
        <v>7.4</v>
      </c>
      <c r="J418" s="291">
        <v>223.3</v>
      </c>
      <c r="K418" s="292">
        <v>0.62</v>
      </c>
      <c r="L418" s="293">
        <v>1.2E-2</v>
      </c>
      <c r="M418" s="291">
        <v>1</v>
      </c>
      <c r="N418" s="291" t="s">
        <v>219</v>
      </c>
      <c r="O418" s="286"/>
      <c r="P418" s="287"/>
      <c r="Q418" s="288"/>
    </row>
    <row r="419" spans="1:30" s="51" customFormat="1" ht="14.45">
      <c r="A419" s="289">
        <v>43775</v>
      </c>
      <c r="B419" s="290" t="s">
        <v>781</v>
      </c>
      <c r="C419" s="290">
        <v>103</v>
      </c>
      <c r="D419" s="290" t="str">
        <f>VLOOKUP(C419,site.locations!$A$2:$I$27,2)</f>
        <v>Baldwin Creek Near St. Paul</v>
      </c>
      <c r="E419" s="290" t="s">
        <v>537</v>
      </c>
      <c r="F419" s="290" t="s">
        <v>218</v>
      </c>
      <c r="G419" s="291">
        <v>4</v>
      </c>
      <c r="H419" s="291">
        <v>20</v>
      </c>
      <c r="I419" s="291">
        <v>5.8</v>
      </c>
      <c r="J419" s="291">
        <v>36.200000000000003</v>
      </c>
      <c r="K419" s="292">
        <v>0.19</v>
      </c>
      <c r="L419" s="293">
        <v>4.0000000000000001E-3</v>
      </c>
      <c r="M419" s="291">
        <v>0</v>
      </c>
      <c r="N419" s="291" t="s">
        <v>219</v>
      </c>
      <c r="O419" s="286"/>
      <c r="P419" s="287"/>
      <c r="Q419" s="288"/>
    </row>
    <row r="420" spans="1:30" s="51" customFormat="1" ht="14.45">
      <c r="A420" s="289">
        <v>43775</v>
      </c>
      <c r="B420" s="290" t="s">
        <v>782</v>
      </c>
      <c r="C420" s="290">
        <v>303</v>
      </c>
      <c r="D420" s="290" t="str">
        <f>VLOOKUP(C420,site.locations!$A$2:$I$27,2)</f>
        <v>Clear Creek</v>
      </c>
      <c r="E420" s="290" t="s">
        <v>229</v>
      </c>
      <c r="F420" s="290" t="s">
        <v>218</v>
      </c>
      <c r="G420" s="291">
        <v>80</v>
      </c>
      <c r="H420" s="291">
        <v>241.2</v>
      </c>
      <c r="I420" s="291">
        <v>7</v>
      </c>
      <c r="J420" s="291">
        <v>142.9</v>
      </c>
      <c r="K420" s="292">
        <v>5.48</v>
      </c>
      <c r="L420" s="293">
        <v>5.0000000000000001E-3</v>
      </c>
      <c r="M420" s="291">
        <v>0.5</v>
      </c>
      <c r="N420" s="291" t="s">
        <v>219</v>
      </c>
      <c r="O420" s="286"/>
      <c r="P420" s="287"/>
      <c r="Q420" s="288"/>
    </row>
    <row r="421" spans="1:30" s="51" customFormat="1" ht="14.45">
      <c r="A421" s="289">
        <v>43775</v>
      </c>
      <c r="B421" s="290" t="s">
        <v>783</v>
      </c>
      <c r="C421" s="290">
        <v>304</v>
      </c>
      <c r="D421" s="290" t="str">
        <f>VLOOKUP(C421,site.locations!$A$2:$I$27,2)</f>
        <v>Clifty Creek</v>
      </c>
      <c r="E421" s="290" t="s">
        <v>231</v>
      </c>
      <c r="F421" s="290" t="s">
        <v>218</v>
      </c>
      <c r="G421" s="291">
        <v>120</v>
      </c>
      <c r="H421" s="291">
        <v>326</v>
      </c>
      <c r="I421" s="291">
        <v>7.2</v>
      </c>
      <c r="J421" s="291">
        <v>186</v>
      </c>
      <c r="K421" s="292">
        <v>5.05</v>
      </c>
      <c r="L421" s="293">
        <v>5.0000000000000001E-3</v>
      </c>
      <c r="M421" s="291">
        <v>1.4</v>
      </c>
      <c r="N421" s="291" t="s">
        <v>219</v>
      </c>
      <c r="O421" s="286"/>
      <c r="P421" s="287"/>
      <c r="Q421" s="288"/>
    </row>
    <row r="422" spans="1:30" s="51" customFormat="1" ht="14.45">
      <c r="A422" s="289">
        <v>43775</v>
      </c>
      <c r="B422" s="290" t="s">
        <v>784</v>
      </c>
      <c r="C422" s="290">
        <v>205</v>
      </c>
      <c r="D422" s="290" t="str">
        <f>VLOOKUP(C422,site.locations!$A$2:$I$27,2)</f>
        <v>Hock Creek</v>
      </c>
      <c r="E422" s="290" t="s">
        <v>623</v>
      </c>
      <c r="F422" s="290" t="s">
        <v>218</v>
      </c>
      <c r="G422" s="291">
        <v>30</v>
      </c>
      <c r="H422" s="291">
        <v>92.2</v>
      </c>
      <c r="I422" s="291">
        <v>6.7</v>
      </c>
      <c r="J422" s="291">
        <v>62.2</v>
      </c>
      <c r="K422" s="292">
        <v>1</v>
      </c>
      <c r="L422" s="293">
        <v>8.0000000000000002E-3</v>
      </c>
      <c r="M422" s="291">
        <v>0.3</v>
      </c>
      <c r="N422" s="291" t="s">
        <v>219</v>
      </c>
      <c r="O422" s="286"/>
      <c r="P422" s="287"/>
      <c r="Q422" s="288"/>
    </row>
    <row r="423" spans="1:30" s="51" customFormat="1" ht="28.9">
      <c r="A423" s="289">
        <v>43779</v>
      </c>
      <c r="B423" s="290" t="s">
        <v>785</v>
      </c>
      <c r="C423" s="290">
        <v>308</v>
      </c>
      <c r="D423" s="290" t="str">
        <f>VLOOKUP(C423,site.locations!$A$2:$I$27,2)</f>
        <v>Holman Creek Downstream of Huntsville</v>
      </c>
      <c r="E423" s="290" t="s">
        <v>328</v>
      </c>
      <c r="F423" s="290" t="s">
        <v>218</v>
      </c>
      <c r="G423" s="291">
        <v>104</v>
      </c>
      <c r="H423" s="291">
        <v>232.8</v>
      </c>
      <c r="I423" s="291">
        <v>7.6</v>
      </c>
      <c r="J423" s="291">
        <v>134</v>
      </c>
      <c r="K423" s="292">
        <v>1.94</v>
      </c>
      <c r="L423" s="293">
        <v>2.7E-2</v>
      </c>
      <c r="M423" s="291">
        <v>2.8</v>
      </c>
      <c r="N423" s="291" t="s">
        <v>219</v>
      </c>
      <c r="O423" s="286"/>
      <c r="P423" s="287"/>
      <c r="Q423" s="288"/>
    </row>
    <row r="424" spans="1:30" s="51" customFormat="1" ht="28.9">
      <c r="A424" s="289">
        <v>43779</v>
      </c>
      <c r="B424" s="290" t="s">
        <v>786</v>
      </c>
      <c r="C424" s="290">
        <v>307</v>
      </c>
      <c r="D424" s="290" t="str">
        <f>VLOOKUP(C424,site.locations!$A$2:$I$27,2)</f>
        <v>Holman Creek Upstream of Huntsville</v>
      </c>
      <c r="E424" s="290" t="s">
        <v>330</v>
      </c>
      <c r="F424" s="290" t="s">
        <v>218</v>
      </c>
      <c r="G424" s="291">
        <v>54</v>
      </c>
      <c r="H424" s="291">
        <v>151.9</v>
      </c>
      <c r="I424" s="291">
        <v>7.2</v>
      </c>
      <c r="J424" s="291">
        <v>93.3</v>
      </c>
      <c r="K424" s="292">
        <v>1.05</v>
      </c>
      <c r="L424" s="293">
        <v>1.4999999999999999E-2</v>
      </c>
      <c r="M424" s="291">
        <v>2.7</v>
      </c>
      <c r="N424" s="291" t="s">
        <v>219</v>
      </c>
      <c r="O424" s="286"/>
      <c r="P424" s="287"/>
      <c r="Q424" s="288"/>
    </row>
    <row r="425" spans="1:30" s="51" customFormat="1" ht="14.45">
      <c r="A425" s="289">
        <v>43779</v>
      </c>
      <c r="B425" s="290" t="s">
        <v>787</v>
      </c>
      <c r="C425" s="290">
        <v>210</v>
      </c>
      <c r="D425" s="290" t="str">
        <f>VLOOKUP(C425,site.locations!$A$2:$I$27,2)</f>
        <v>Town Branch (White River Ball fields)</v>
      </c>
      <c r="E425" s="290" t="s">
        <v>521</v>
      </c>
      <c r="F425" s="290" t="s">
        <v>218</v>
      </c>
      <c r="G425" s="291">
        <v>134</v>
      </c>
      <c r="H425" s="291">
        <v>418</v>
      </c>
      <c r="I425" s="291">
        <v>7.2</v>
      </c>
      <c r="J425" s="291">
        <v>227.1</v>
      </c>
      <c r="K425" s="292">
        <v>0.83</v>
      </c>
      <c r="L425" s="293">
        <v>1.9E-2</v>
      </c>
      <c r="M425" s="291">
        <v>3.5</v>
      </c>
      <c r="N425" s="291" t="s">
        <v>219</v>
      </c>
      <c r="O425" s="286"/>
      <c r="P425" s="287"/>
      <c r="Q425" s="288"/>
    </row>
    <row r="426" spans="1:30" s="51" customFormat="1" ht="14.45">
      <c r="A426" s="289">
        <v>43779</v>
      </c>
      <c r="B426" s="290" t="s">
        <v>788</v>
      </c>
      <c r="C426" s="290">
        <v>104</v>
      </c>
      <c r="D426" s="290" t="str">
        <f>VLOOKUP(C426,site.locations!$A$2:$I$27,2)</f>
        <v>White River Near St. Paul</v>
      </c>
      <c r="E426" s="290" t="s">
        <v>619</v>
      </c>
      <c r="F426" s="290" t="s">
        <v>218</v>
      </c>
      <c r="G426" s="291">
        <v>6</v>
      </c>
      <c r="H426" s="291">
        <v>26</v>
      </c>
      <c r="I426" s="291">
        <v>5.8</v>
      </c>
      <c r="J426" s="291">
        <v>30.7</v>
      </c>
      <c r="K426" s="292">
        <v>0.36</v>
      </c>
      <c r="L426" s="293">
        <v>7.0000000000000001E-3</v>
      </c>
      <c r="M426" s="291">
        <v>1.8</v>
      </c>
      <c r="N426" s="291" t="s">
        <v>219</v>
      </c>
      <c r="O426" s="286"/>
      <c r="P426" s="287"/>
      <c r="Q426" s="288"/>
    </row>
    <row r="427" spans="1:30" s="51" customFormat="1" ht="14.45">
      <c r="A427" s="289">
        <v>43782</v>
      </c>
      <c r="B427" s="290" t="s">
        <v>789</v>
      </c>
      <c r="C427" s="290">
        <v>306</v>
      </c>
      <c r="D427" s="290" t="str">
        <f>VLOOKUP(C427,site.locations!$A$2:$I$27,2)</f>
        <v>Prairie Creek</v>
      </c>
      <c r="E427" s="290" t="s">
        <v>223</v>
      </c>
      <c r="F427" s="290" t="s">
        <v>218</v>
      </c>
      <c r="G427" s="291">
        <v>198</v>
      </c>
      <c r="H427" s="291">
        <v>657</v>
      </c>
      <c r="I427" s="291">
        <v>7.4</v>
      </c>
      <c r="J427" s="291">
        <v>344.6</v>
      </c>
      <c r="K427" s="292">
        <v>0.99</v>
      </c>
      <c r="L427" s="293">
        <v>3.7999999999999999E-2</v>
      </c>
      <c r="M427" s="291">
        <v>2.1</v>
      </c>
      <c r="N427" s="291" t="s">
        <v>219</v>
      </c>
      <c r="O427" s="286"/>
      <c r="P427" s="287"/>
      <c r="Q427" s="288"/>
    </row>
    <row r="428" spans="1:30" s="51" customFormat="1" ht="14.45">
      <c r="A428" s="289">
        <v>43785</v>
      </c>
      <c r="B428" s="290" t="s">
        <v>790</v>
      </c>
      <c r="C428" s="290">
        <v>101</v>
      </c>
      <c r="D428" s="290" t="str">
        <f>VLOOKUP(C428,site.locations!$A$2:$I$27,2)</f>
        <v>West Fork at Baptist Ford Bridge</v>
      </c>
      <c r="E428" s="290" t="s">
        <v>602</v>
      </c>
      <c r="F428" s="290" t="s">
        <v>218</v>
      </c>
      <c r="G428" s="291">
        <v>48</v>
      </c>
      <c r="H428" s="291">
        <v>150</v>
      </c>
      <c r="I428" s="291">
        <v>6.6</v>
      </c>
      <c r="J428" s="291">
        <v>84.9</v>
      </c>
      <c r="K428" s="292">
        <v>0.46</v>
      </c>
      <c r="L428" s="293">
        <v>4.0000000000000001E-3</v>
      </c>
      <c r="M428" s="291">
        <v>1.2</v>
      </c>
      <c r="N428" s="291" t="s">
        <v>219</v>
      </c>
      <c r="O428" s="286"/>
      <c r="P428" s="287"/>
      <c r="Q428" s="288"/>
    </row>
    <row r="429" spans="1:30" s="51" customFormat="1" ht="14.45">
      <c r="A429" s="289">
        <v>43787</v>
      </c>
      <c r="B429" s="290" t="s">
        <v>791</v>
      </c>
      <c r="C429" s="290">
        <v>202</v>
      </c>
      <c r="D429" s="290" t="str">
        <f>VLOOKUP(C429,site.locations!$A$2:$I$27,2)</f>
        <v>Mullins Creek at the U of A</v>
      </c>
      <c r="E429" s="290" t="s">
        <v>476</v>
      </c>
      <c r="F429" s="290" t="s">
        <v>218</v>
      </c>
      <c r="G429" s="291">
        <v>158</v>
      </c>
      <c r="H429" s="291">
        <v>558</v>
      </c>
      <c r="I429" s="291">
        <v>7.4</v>
      </c>
      <c r="J429" s="291">
        <v>300.7</v>
      </c>
      <c r="K429" s="292">
        <v>0.95</v>
      </c>
      <c r="L429" s="293">
        <v>2.1999999999999999E-2</v>
      </c>
      <c r="M429" s="291">
        <v>1.5</v>
      </c>
      <c r="N429" s="291" t="s">
        <v>219</v>
      </c>
      <c r="O429" s="286"/>
      <c r="P429" s="287"/>
      <c r="Q429" s="288"/>
    </row>
    <row r="430" spans="1:30" s="51" customFormat="1" ht="14.45">
      <c r="A430" s="289">
        <v>43787</v>
      </c>
      <c r="B430" s="290" t="s">
        <v>792</v>
      </c>
      <c r="C430" s="290">
        <v>109</v>
      </c>
      <c r="D430" s="290" t="str">
        <f>VLOOKUP(C430,site.locations!$A$2:$I$27,2)</f>
        <v>War Eagle Creek near CR6129</v>
      </c>
      <c r="E430" s="290" t="s">
        <v>227</v>
      </c>
      <c r="F430" s="290" t="s">
        <v>218</v>
      </c>
      <c r="G430" s="291">
        <v>30</v>
      </c>
      <c r="H430" s="291">
        <v>80.900000000000006</v>
      </c>
      <c r="I430" s="291">
        <v>6.8</v>
      </c>
      <c r="J430" s="291">
        <v>55.6</v>
      </c>
      <c r="K430" s="292">
        <v>0.48</v>
      </c>
      <c r="L430" s="293">
        <v>8.0000000000000002E-3</v>
      </c>
      <c r="M430" s="291">
        <v>1.1000000000000001</v>
      </c>
      <c r="N430" s="291" t="s">
        <v>219</v>
      </c>
      <c r="O430" s="286"/>
      <c r="P430" s="287"/>
      <c r="Q430" s="288"/>
    </row>
    <row r="431" spans="1:30" s="331" customFormat="1" ht="14.45">
      <c r="A431" s="289">
        <v>43862</v>
      </c>
      <c r="B431" s="290" t="s">
        <v>793</v>
      </c>
      <c r="C431" s="290">
        <v>101</v>
      </c>
      <c r="D431" s="290" t="str">
        <f>VLOOKUP(C431,site.locations!$A$2:$I$27,2)</f>
        <v>West Fork at Baptist Ford Bridge</v>
      </c>
      <c r="E431" s="290" t="s">
        <v>547</v>
      </c>
      <c r="F431" s="290" t="s">
        <v>218</v>
      </c>
      <c r="G431" s="291">
        <v>34</v>
      </c>
      <c r="H431" s="291">
        <v>126.7</v>
      </c>
      <c r="I431" s="291">
        <v>7.4</v>
      </c>
      <c r="J431" s="291">
        <v>77.099999999999994</v>
      </c>
      <c r="K431" s="292">
        <v>0.5</v>
      </c>
      <c r="L431" s="293">
        <v>1.2999999999999999E-2</v>
      </c>
      <c r="M431" s="291">
        <v>1.3</v>
      </c>
      <c r="N431" s="291" t="s">
        <v>219</v>
      </c>
      <c r="O431" s="286"/>
      <c r="P431" s="287"/>
      <c r="Q431" s="288"/>
      <c r="R431" s="51"/>
      <c r="S431" s="51"/>
      <c r="T431" s="51"/>
      <c r="U431" s="51"/>
      <c r="V431" s="51"/>
      <c r="W431" s="51"/>
      <c r="X431" s="51"/>
      <c r="Y431" s="51"/>
      <c r="Z431" s="51"/>
      <c r="AA431" s="51"/>
      <c r="AB431" s="51"/>
      <c r="AC431" s="51"/>
      <c r="AD431" s="51"/>
    </row>
    <row r="432" spans="1:30" s="51" customFormat="1" ht="14.45">
      <c r="A432" s="289">
        <v>43863</v>
      </c>
      <c r="B432" s="290" t="s">
        <v>794</v>
      </c>
      <c r="C432" s="290">
        <v>206</v>
      </c>
      <c r="D432" s="290" t="str">
        <f>VLOOKUP(C432,site.locations!$A$2:$I$27,2)</f>
        <v>Spout Spring Branch</v>
      </c>
      <c r="E432" s="290" t="s">
        <v>743</v>
      </c>
      <c r="F432" s="290" t="s">
        <v>218</v>
      </c>
      <c r="G432" s="291">
        <v>166</v>
      </c>
      <c r="H432" s="291">
        <v>473</v>
      </c>
      <c r="I432" s="291">
        <v>7.6</v>
      </c>
      <c r="J432" s="291">
        <v>261.8</v>
      </c>
      <c r="K432" s="292">
        <v>1.04</v>
      </c>
      <c r="L432" s="293">
        <v>2.4E-2</v>
      </c>
      <c r="M432" s="291">
        <v>1.2</v>
      </c>
      <c r="N432" s="291" t="s">
        <v>219</v>
      </c>
      <c r="O432" s="286"/>
      <c r="P432" s="287"/>
      <c r="Q432" s="288"/>
    </row>
    <row r="433" spans="1:17" s="51" customFormat="1" ht="14.45">
      <c r="A433" s="289">
        <v>43863</v>
      </c>
      <c r="B433" s="290" t="s">
        <v>795</v>
      </c>
      <c r="C433" s="290">
        <v>210</v>
      </c>
      <c r="D433" s="290" t="str">
        <f>VLOOKUP(C433,site.locations!$A$2:$I$27,2)</f>
        <v>Town Branch (White River Ball fields)</v>
      </c>
      <c r="E433" s="290" t="s">
        <v>750</v>
      </c>
      <c r="F433" s="290" t="s">
        <v>218</v>
      </c>
      <c r="G433" s="291">
        <v>126</v>
      </c>
      <c r="H433" s="291">
        <v>442</v>
      </c>
      <c r="I433" s="291">
        <v>7.3</v>
      </c>
      <c r="J433" s="291">
        <v>242.7</v>
      </c>
      <c r="K433" s="292">
        <v>0.87</v>
      </c>
      <c r="L433" s="293">
        <v>1.0999999999999999E-2</v>
      </c>
      <c r="M433" s="291">
        <v>3.2</v>
      </c>
      <c r="N433" s="291" t="s">
        <v>219</v>
      </c>
      <c r="O433" s="286"/>
      <c r="P433" s="287"/>
      <c r="Q433" s="288"/>
    </row>
    <row r="434" spans="1:17" s="51" customFormat="1" ht="14.45">
      <c r="A434" s="289">
        <v>43863</v>
      </c>
      <c r="B434" s="290" t="s">
        <v>796</v>
      </c>
      <c r="C434" s="290">
        <v>104</v>
      </c>
      <c r="D434" s="290" t="str">
        <f>VLOOKUP(C434,site.locations!$A$2:$I$27,2)</f>
        <v>White River Near St. Paul</v>
      </c>
      <c r="E434" s="290" t="s">
        <v>619</v>
      </c>
      <c r="F434" s="290" t="s">
        <v>218</v>
      </c>
      <c r="G434" s="291">
        <v>6</v>
      </c>
      <c r="H434" s="291">
        <v>24.2</v>
      </c>
      <c r="I434" s="291">
        <v>6.1</v>
      </c>
      <c r="J434" s="291">
        <v>24.4</v>
      </c>
      <c r="K434" s="292">
        <v>0.42</v>
      </c>
      <c r="L434" s="293">
        <v>1.2999999999999999E-2</v>
      </c>
      <c r="M434" s="291">
        <v>1.1000000000000001</v>
      </c>
      <c r="N434" s="291" t="s">
        <v>219</v>
      </c>
      <c r="O434" s="286"/>
      <c r="P434" s="287"/>
      <c r="Q434" s="288"/>
    </row>
    <row r="435" spans="1:17" s="51" customFormat="1" ht="14.45">
      <c r="A435" s="289">
        <v>43864</v>
      </c>
      <c r="B435" s="290" t="s">
        <v>797</v>
      </c>
      <c r="C435" s="290">
        <v>300</v>
      </c>
      <c r="D435" s="290" t="str">
        <f>VLOOKUP(C435,site.locations!$A$2:$I$27,2)</f>
        <v>Brush Creek</v>
      </c>
      <c r="E435" s="290" t="s">
        <v>460</v>
      </c>
      <c r="F435" s="290" t="s">
        <v>218</v>
      </c>
      <c r="G435" s="291">
        <v>116</v>
      </c>
      <c r="H435" s="291">
        <v>333</v>
      </c>
      <c r="I435" s="291">
        <v>7.4</v>
      </c>
      <c r="J435" s="291">
        <v>178.9</v>
      </c>
      <c r="K435" s="292">
        <v>4.29</v>
      </c>
      <c r="L435" s="293">
        <v>2.5999999999999999E-2</v>
      </c>
      <c r="M435" s="291">
        <v>1.8</v>
      </c>
      <c r="N435" s="291" t="s">
        <v>219</v>
      </c>
      <c r="O435" s="286"/>
      <c r="P435" s="287"/>
      <c r="Q435" s="288"/>
    </row>
    <row r="436" spans="1:17" s="51" customFormat="1" ht="14.45">
      <c r="A436" s="289">
        <v>43864</v>
      </c>
      <c r="B436" s="290" t="s">
        <v>798</v>
      </c>
      <c r="C436" s="290">
        <v>303</v>
      </c>
      <c r="D436" s="290" t="str">
        <f>VLOOKUP(C436,site.locations!$A$2:$I$27,2)</f>
        <v>Clear Creek</v>
      </c>
      <c r="E436" s="290" t="s">
        <v>258</v>
      </c>
      <c r="F436" s="290" t="s">
        <v>218</v>
      </c>
      <c r="G436" s="291">
        <v>72</v>
      </c>
      <c r="H436" s="291">
        <v>211.5</v>
      </c>
      <c r="I436" s="291">
        <v>7.4</v>
      </c>
      <c r="J436" s="291">
        <v>154.9</v>
      </c>
      <c r="K436" s="292">
        <v>4.37</v>
      </c>
      <c r="L436" s="293">
        <v>1.4E-2</v>
      </c>
      <c r="M436" s="291">
        <v>2</v>
      </c>
      <c r="N436" s="291" t="s">
        <v>219</v>
      </c>
      <c r="O436" s="286"/>
      <c r="P436" s="287"/>
      <c r="Q436" s="288"/>
    </row>
    <row r="437" spans="1:17" s="51" customFormat="1" ht="14.45">
      <c r="A437" s="289">
        <v>43864</v>
      </c>
      <c r="B437" s="290" t="s">
        <v>799</v>
      </c>
      <c r="C437" s="290">
        <v>304</v>
      </c>
      <c r="D437" s="290" t="str">
        <f>VLOOKUP(C437,site.locations!$A$2:$I$27,2)</f>
        <v>Clifty Creek</v>
      </c>
      <c r="E437" s="290" t="s">
        <v>800</v>
      </c>
      <c r="F437" s="290" t="s">
        <v>218</v>
      </c>
      <c r="G437" s="291">
        <v>112</v>
      </c>
      <c r="H437" s="291">
        <v>304</v>
      </c>
      <c r="I437" s="291">
        <v>7.1</v>
      </c>
      <c r="J437" s="291">
        <v>160.4</v>
      </c>
      <c r="K437" s="292">
        <v>4.3</v>
      </c>
      <c r="L437" s="293">
        <v>1.2999999999999999E-2</v>
      </c>
      <c r="M437" s="291">
        <v>1.5</v>
      </c>
      <c r="N437" s="291" t="s">
        <v>219</v>
      </c>
      <c r="O437" s="286"/>
      <c r="P437" s="287"/>
      <c r="Q437" s="288"/>
    </row>
    <row r="438" spans="1:17" s="51" customFormat="1" ht="14.45">
      <c r="A438" s="289">
        <v>43864</v>
      </c>
      <c r="B438" s="290" t="s">
        <v>801</v>
      </c>
      <c r="C438" s="290">
        <v>302</v>
      </c>
      <c r="D438" s="290" t="str">
        <f>VLOOKUP(C438,site.locations!$A$2:$I$27,2)</f>
        <v>Glade Creek</v>
      </c>
      <c r="E438" s="290" t="s">
        <v>217</v>
      </c>
      <c r="F438" s="290" t="s">
        <v>218</v>
      </c>
      <c r="G438" s="291">
        <v>94</v>
      </c>
      <c r="H438" s="291">
        <v>283.60000000000002</v>
      </c>
      <c r="I438" s="291">
        <v>7.6</v>
      </c>
      <c r="J438" s="291">
        <v>152.4</v>
      </c>
      <c r="K438" s="292">
        <v>4.09</v>
      </c>
      <c r="L438" s="293">
        <v>2.4E-2</v>
      </c>
      <c r="M438" s="291">
        <v>1.5</v>
      </c>
      <c r="N438" s="291" t="s">
        <v>219</v>
      </c>
      <c r="O438" s="286"/>
      <c r="P438" s="287"/>
      <c r="Q438" s="288"/>
    </row>
    <row r="439" spans="1:17" s="51" customFormat="1" ht="14.45">
      <c r="A439" s="289">
        <v>43864</v>
      </c>
      <c r="B439" s="290" t="s">
        <v>802</v>
      </c>
      <c r="C439" s="290">
        <v>306</v>
      </c>
      <c r="D439" s="290" t="str">
        <f>VLOOKUP(C439,site.locations!$A$2:$I$27,2)</f>
        <v>Prairie Creek</v>
      </c>
      <c r="E439" s="290" t="s">
        <v>254</v>
      </c>
      <c r="F439" s="290" t="s">
        <v>218</v>
      </c>
      <c r="G439" s="291">
        <v>144</v>
      </c>
      <c r="H439" s="291">
        <v>351</v>
      </c>
      <c r="I439" s="291">
        <v>7.6</v>
      </c>
      <c r="J439" s="291">
        <v>182.2</v>
      </c>
      <c r="K439" s="292">
        <v>2.42</v>
      </c>
      <c r="L439" s="293">
        <v>1.2E-2</v>
      </c>
      <c r="M439" s="291">
        <v>4</v>
      </c>
      <c r="N439" s="291" t="s">
        <v>219</v>
      </c>
      <c r="O439" s="286"/>
      <c r="P439" s="287"/>
      <c r="Q439" s="288"/>
    </row>
    <row r="440" spans="1:17" s="51" customFormat="1" ht="14.45">
      <c r="A440" s="289">
        <v>43864</v>
      </c>
      <c r="B440" s="290" t="s">
        <v>803</v>
      </c>
      <c r="C440" s="290">
        <v>301</v>
      </c>
      <c r="D440" s="290" t="str">
        <f>VLOOKUP(C440,site.locations!$A$2:$I$27,2)</f>
        <v>War Eagle Creek (Huntsville)</v>
      </c>
      <c r="E440" s="290" t="s">
        <v>804</v>
      </c>
      <c r="F440" s="290" t="s">
        <v>218</v>
      </c>
      <c r="G440" s="291">
        <v>44</v>
      </c>
      <c r="H440" s="291">
        <v>133.9</v>
      </c>
      <c r="I440" s="291">
        <v>7.1</v>
      </c>
      <c r="J440" s="291">
        <v>56.9</v>
      </c>
      <c r="K440" s="292">
        <v>1.29</v>
      </c>
      <c r="L440" s="293">
        <v>1.4999999999999999E-2</v>
      </c>
      <c r="M440" s="291">
        <v>2.1</v>
      </c>
      <c r="N440" s="291" t="s">
        <v>219</v>
      </c>
      <c r="O440" s="286"/>
      <c r="P440" s="287"/>
      <c r="Q440" s="288"/>
    </row>
    <row r="441" spans="1:17" s="51" customFormat="1" ht="14.45">
      <c r="A441" s="289">
        <v>43864</v>
      </c>
      <c r="B441" s="290" t="s">
        <v>805</v>
      </c>
      <c r="C441" s="290">
        <v>305</v>
      </c>
      <c r="D441" s="290" t="str">
        <f>VLOOKUP(C441,site.locations!$A$2:$I$27,2)</f>
        <v>War Eagle Creek (Mill)</v>
      </c>
      <c r="E441" s="290" t="s">
        <v>225</v>
      </c>
      <c r="F441" s="290" t="s">
        <v>218</v>
      </c>
      <c r="G441" s="291">
        <v>64</v>
      </c>
      <c r="H441" s="291">
        <v>178.5</v>
      </c>
      <c r="I441" s="291">
        <v>7.1</v>
      </c>
      <c r="J441" s="291">
        <v>96.4</v>
      </c>
      <c r="K441" s="292">
        <v>2.04</v>
      </c>
      <c r="L441" s="293">
        <v>1.9E-2</v>
      </c>
      <c r="M441" s="291">
        <v>3.9</v>
      </c>
      <c r="N441" s="291" t="s">
        <v>219</v>
      </c>
      <c r="O441" s="286"/>
      <c r="P441" s="287"/>
      <c r="Q441" s="288"/>
    </row>
    <row r="442" spans="1:17" s="51" customFormat="1" ht="14.45">
      <c r="A442" s="289">
        <v>43864</v>
      </c>
      <c r="B442" s="290" t="s">
        <v>806</v>
      </c>
      <c r="C442" s="290">
        <v>200</v>
      </c>
      <c r="D442" s="290" t="str">
        <f>VLOOKUP(C442,site.locations!$A$2:$I$27,2)</f>
        <v>Ward Slough</v>
      </c>
      <c r="E442" s="290" t="s">
        <v>574</v>
      </c>
      <c r="F442" s="290" t="s">
        <v>218</v>
      </c>
      <c r="G442" s="291">
        <v>94</v>
      </c>
      <c r="H442" s="291">
        <v>358</v>
      </c>
      <c r="I442" s="291">
        <v>8.5</v>
      </c>
      <c r="J442" s="291">
        <v>206</v>
      </c>
      <c r="K442" s="292">
        <v>0.3</v>
      </c>
      <c r="L442" s="293">
        <v>8.0000000000000002E-3</v>
      </c>
      <c r="M442" s="291">
        <v>1.6</v>
      </c>
      <c r="N442" s="291" t="s">
        <v>219</v>
      </c>
      <c r="O442" s="286"/>
      <c r="P442" s="287"/>
      <c r="Q442" s="288"/>
    </row>
    <row r="443" spans="1:17" s="51" customFormat="1" ht="14.45">
      <c r="A443" s="289">
        <v>43869</v>
      </c>
      <c r="B443" s="290" t="s">
        <v>807</v>
      </c>
      <c r="C443" s="290">
        <v>201</v>
      </c>
      <c r="D443" s="290" t="str">
        <f>VLOOKUP(C443,site.locations!$A$2:$I$27,2)</f>
        <v>Middle Fork of W.R. at Harris Rd</v>
      </c>
      <c r="E443" s="290" t="s">
        <v>301</v>
      </c>
      <c r="F443" s="290" t="s">
        <v>218</v>
      </c>
      <c r="G443" s="291">
        <v>24</v>
      </c>
      <c r="H443" s="291">
        <v>88.2</v>
      </c>
      <c r="I443" s="291">
        <v>6.7</v>
      </c>
      <c r="J443" s="291">
        <v>64</v>
      </c>
      <c r="K443" s="292">
        <v>0.8</v>
      </c>
      <c r="L443" s="293">
        <v>2.3E-2</v>
      </c>
      <c r="M443" s="291">
        <v>1.5</v>
      </c>
      <c r="N443" s="291" t="s">
        <v>219</v>
      </c>
      <c r="O443" s="286"/>
      <c r="P443" s="287"/>
      <c r="Q443" s="288"/>
    </row>
    <row r="444" spans="1:17" s="51" customFormat="1" ht="14.45">
      <c r="A444" s="289">
        <v>43869</v>
      </c>
      <c r="B444" s="290" t="s">
        <v>808</v>
      </c>
      <c r="C444" s="290">
        <v>202</v>
      </c>
      <c r="D444" s="290" t="str">
        <f>VLOOKUP(C444,site.locations!$A$2:$I$27,2)</f>
        <v>Mullins Creek at the U of A</v>
      </c>
      <c r="E444" s="290" t="s">
        <v>476</v>
      </c>
      <c r="F444" s="290" t="s">
        <v>218</v>
      </c>
      <c r="G444" s="291">
        <v>138</v>
      </c>
      <c r="H444" s="291">
        <v>485</v>
      </c>
      <c r="I444" s="291">
        <v>7.4</v>
      </c>
      <c r="J444" s="291">
        <v>269.10000000000002</v>
      </c>
      <c r="K444" s="292">
        <v>1.17</v>
      </c>
      <c r="L444" s="293">
        <v>2.5999999999999999E-2</v>
      </c>
      <c r="M444" s="291">
        <v>1.5</v>
      </c>
      <c r="N444" s="291" t="s">
        <v>219</v>
      </c>
      <c r="O444" s="286"/>
      <c r="P444" s="287"/>
      <c r="Q444" s="288"/>
    </row>
    <row r="445" spans="1:17" s="51" customFormat="1" ht="14.45">
      <c r="A445" s="289">
        <v>43869</v>
      </c>
      <c r="B445" s="290" t="s">
        <v>809</v>
      </c>
      <c r="C445" s="290">
        <v>109</v>
      </c>
      <c r="D445" s="290" t="str">
        <f>VLOOKUP(C445,site.locations!$A$2:$I$27,2)</f>
        <v>War Eagle Creek near CR6129</v>
      </c>
      <c r="E445" s="290" t="s">
        <v>227</v>
      </c>
      <c r="F445" s="290" t="s">
        <v>218</v>
      </c>
      <c r="G445" s="291">
        <v>18</v>
      </c>
      <c r="H445" s="291">
        <v>64.5</v>
      </c>
      <c r="I445" s="291">
        <v>6.4</v>
      </c>
      <c r="J445" s="291">
        <v>60.2</v>
      </c>
      <c r="K445" s="292">
        <v>0.61</v>
      </c>
      <c r="L445" s="293">
        <v>2.5000000000000001E-2</v>
      </c>
      <c r="M445" s="291">
        <v>0.2</v>
      </c>
      <c r="N445" s="291" t="s">
        <v>219</v>
      </c>
      <c r="O445" s="286"/>
      <c r="P445" s="287"/>
      <c r="Q445" s="288"/>
    </row>
    <row r="446" spans="1:17" s="51" customFormat="1" ht="14.45">
      <c r="A446" s="289">
        <v>43871</v>
      </c>
      <c r="B446" s="290" t="s">
        <v>810</v>
      </c>
      <c r="C446" s="290">
        <v>103</v>
      </c>
      <c r="D446" s="290" t="str">
        <f>VLOOKUP(C446,site.locations!$A$2:$I$27,2)</f>
        <v>Baldwin Creek Near St. Paul</v>
      </c>
      <c r="E446" s="290" t="s">
        <v>384</v>
      </c>
      <c r="F446" s="290" t="s">
        <v>218</v>
      </c>
      <c r="G446" s="291">
        <v>4</v>
      </c>
      <c r="H446" s="291">
        <v>18.399999999999999</v>
      </c>
      <c r="I446" s="291">
        <v>6.1</v>
      </c>
      <c r="J446" s="291">
        <v>34.9</v>
      </c>
      <c r="K446" s="292">
        <v>0.28000000000000003</v>
      </c>
      <c r="L446" s="293">
        <v>5.0000000000000001E-3</v>
      </c>
      <c r="M446" s="291">
        <v>1.9</v>
      </c>
      <c r="N446" s="291" t="s">
        <v>219</v>
      </c>
      <c r="O446" s="286"/>
      <c r="P446" s="287"/>
      <c r="Q446" s="288"/>
    </row>
    <row r="447" spans="1:17" s="51" customFormat="1" ht="14.45">
      <c r="A447" s="289">
        <v>43871</v>
      </c>
      <c r="B447" s="290" t="s">
        <v>811</v>
      </c>
      <c r="C447" s="290">
        <v>205</v>
      </c>
      <c r="D447" s="290" t="str">
        <f>VLOOKUP(C447,site.locations!$A$2:$I$27,2)</f>
        <v>Hock Creek</v>
      </c>
      <c r="E447" s="290" t="s">
        <v>474</v>
      </c>
      <c r="F447" s="290" t="s">
        <v>218</v>
      </c>
      <c r="G447" s="291">
        <v>26</v>
      </c>
      <c r="H447" s="291">
        <v>86.5</v>
      </c>
      <c r="I447" s="291">
        <v>7</v>
      </c>
      <c r="J447" s="291">
        <v>53.1</v>
      </c>
      <c r="K447" s="292">
        <v>1.01</v>
      </c>
      <c r="L447" s="293">
        <v>1.7999999999999999E-2</v>
      </c>
      <c r="M447" s="291">
        <v>2.1</v>
      </c>
      <c r="N447" s="291" t="s">
        <v>219</v>
      </c>
      <c r="O447" s="286"/>
      <c r="P447" s="287"/>
      <c r="Q447" s="288"/>
    </row>
    <row r="448" spans="1:17" s="51" customFormat="1" ht="28.9">
      <c r="A448" s="289">
        <v>43871</v>
      </c>
      <c r="B448" s="290" t="s">
        <v>812</v>
      </c>
      <c r="C448" s="290">
        <v>308</v>
      </c>
      <c r="D448" s="290" t="str">
        <f>VLOOKUP(C448,site.locations!$A$2:$I$27,2)</f>
        <v>Holman Creek Downstream of Huntsville</v>
      </c>
      <c r="E448" s="290" t="s">
        <v>328</v>
      </c>
      <c r="F448" s="290" t="s">
        <v>218</v>
      </c>
      <c r="G448" s="291">
        <v>66</v>
      </c>
      <c r="H448" s="291">
        <v>208.5</v>
      </c>
      <c r="I448" s="291">
        <v>6.8</v>
      </c>
      <c r="J448" s="291">
        <v>116.9</v>
      </c>
      <c r="K448" s="292">
        <v>1.48</v>
      </c>
      <c r="L448" s="293">
        <v>3.9E-2</v>
      </c>
      <c r="M448" s="291">
        <v>2.2000000000000002</v>
      </c>
      <c r="N448" s="291" t="s">
        <v>219</v>
      </c>
      <c r="O448" s="286"/>
      <c r="P448" s="287"/>
      <c r="Q448" s="288"/>
    </row>
    <row r="449" spans="1:22" s="51" customFormat="1" ht="28.9">
      <c r="A449" s="289">
        <v>43871</v>
      </c>
      <c r="B449" s="290" t="s">
        <v>813</v>
      </c>
      <c r="C449" s="290">
        <v>307</v>
      </c>
      <c r="D449" s="290" t="str">
        <f>VLOOKUP(C449,site.locations!$A$2:$I$27,2)</f>
        <v>Holman Creek Upstream of Huntsville</v>
      </c>
      <c r="E449" s="290" t="s">
        <v>330</v>
      </c>
      <c r="F449" s="290" t="s">
        <v>218</v>
      </c>
      <c r="G449" s="291">
        <v>48</v>
      </c>
      <c r="H449" s="291">
        <v>142.5</v>
      </c>
      <c r="I449" s="291">
        <v>6.6</v>
      </c>
      <c r="J449" s="291">
        <v>84.9</v>
      </c>
      <c r="K449" s="292">
        <v>0.98</v>
      </c>
      <c r="L449" s="293">
        <v>3.1E-2</v>
      </c>
      <c r="M449" s="291">
        <v>2.2000000000000002</v>
      </c>
      <c r="N449" s="291" t="s">
        <v>219</v>
      </c>
      <c r="O449" s="286"/>
      <c r="P449" s="287"/>
      <c r="Q449" s="288"/>
    </row>
    <row r="450" spans="1:22" s="51" customFormat="1" ht="14.45">
      <c r="A450" s="289">
        <v>43871</v>
      </c>
      <c r="B450" s="290" t="s">
        <v>814</v>
      </c>
      <c r="C450" s="290">
        <v>102</v>
      </c>
      <c r="D450" s="290" t="str">
        <f>VLOOKUP(C450,site.locations!$A$2:$I$27,2)</f>
        <v>West Fork (Brentwood Park)</v>
      </c>
      <c r="E450" s="290" t="s">
        <v>318</v>
      </c>
      <c r="F450" s="290" t="s">
        <v>218</v>
      </c>
      <c r="G450" s="291">
        <v>14</v>
      </c>
      <c r="H450" s="291">
        <v>53.8</v>
      </c>
      <c r="I450" s="291">
        <v>7</v>
      </c>
      <c r="J450" s="291">
        <v>48</v>
      </c>
      <c r="K450" s="292">
        <v>0.63</v>
      </c>
      <c r="L450" s="293">
        <v>4.4999999999999998E-2</v>
      </c>
      <c r="M450" s="291">
        <v>2.5</v>
      </c>
      <c r="N450" s="291" t="s">
        <v>219</v>
      </c>
      <c r="O450" s="286"/>
      <c r="P450" s="287"/>
      <c r="Q450" s="288"/>
    </row>
    <row r="451" spans="1:22" s="51" customFormat="1" ht="14.45">
      <c r="A451" s="289">
        <v>43955</v>
      </c>
      <c r="B451" s="290" t="s">
        <v>815</v>
      </c>
      <c r="C451" s="290">
        <v>206</v>
      </c>
      <c r="D451" s="290" t="str">
        <f>VLOOKUP(C451,site.locations!$A$2:$I$27,2)</f>
        <v>Spout Spring Branch</v>
      </c>
      <c r="E451" s="290" t="s">
        <v>470</v>
      </c>
      <c r="F451" s="290" t="s">
        <v>218</v>
      </c>
      <c r="G451" s="291">
        <v>200</v>
      </c>
      <c r="H451" s="291">
        <v>518</v>
      </c>
      <c r="I451" s="291">
        <v>7.7</v>
      </c>
      <c r="J451" s="291">
        <v>317.3</v>
      </c>
      <c r="K451" s="292">
        <v>1.2</v>
      </c>
      <c r="L451" s="293">
        <v>4.2000000000000003E-2</v>
      </c>
      <c r="M451" s="291">
        <v>1.1000000000000001</v>
      </c>
      <c r="N451" s="291" t="s">
        <v>219</v>
      </c>
      <c r="O451" s="286"/>
      <c r="P451" s="287"/>
      <c r="Q451" s="288"/>
    </row>
    <row r="452" spans="1:22" s="51" customFormat="1" ht="14.45">
      <c r="A452" s="289">
        <v>43955</v>
      </c>
      <c r="B452" s="290" t="s">
        <v>816</v>
      </c>
      <c r="C452" s="290">
        <v>200</v>
      </c>
      <c r="D452" s="290" t="str">
        <f>VLOOKUP(C452,site.locations!$A$2:$I$27,2)</f>
        <v>Ward Slough</v>
      </c>
      <c r="E452" s="290" t="s">
        <v>817</v>
      </c>
      <c r="F452" s="290" t="s">
        <v>218</v>
      </c>
      <c r="G452" s="291">
        <v>141</v>
      </c>
      <c r="H452" s="291">
        <v>446</v>
      </c>
      <c r="I452" s="291">
        <v>7.6</v>
      </c>
      <c r="J452" s="291">
        <v>283.3</v>
      </c>
      <c r="K452" s="292">
        <v>0.86</v>
      </c>
      <c r="L452" s="293">
        <v>1.2999999999999999E-2</v>
      </c>
      <c r="M452" s="291">
        <v>1.3</v>
      </c>
      <c r="N452" s="291" t="s">
        <v>219</v>
      </c>
      <c r="O452" s="286"/>
      <c r="P452" s="287"/>
      <c r="Q452" s="288"/>
    </row>
    <row r="453" spans="1:22" s="51" customFormat="1" ht="14.45">
      <c r="A453" s="289">
        <v>43955</v>
      </c>
      <c r="B453" s="290" t="s">
        <v>818</v>
      </c>
      <c r="C453" s="290">
        <v>101</v>
      </c>
      <c r="D453" s="290" t="str">
        <f>VLOOKUP(C453,site.locations!$A$2:$I$27,2)</f>
        <v>West Fork at Baptist Ford Bridge</v>
      </c>
      <c r="E453" s="290" t="s">
        <v>547</v>
      </c>
      <c r="F453" s="290" t="s">
        <v>218</v>
      </c>
      <c r="G453" s="291">
        <v>48</v>
      </c>
      <c r="H453" s="291">
        <v>125.2</v>
      </c>
      <c r="I453" s="291">
        <v>7.2</v>
      </c>
      <c r="J453" s="291">
        <v>82.9</v>
      </c>
      <c r="K453" s="292">
        <v>0.36</v>
      </c>
      <c r="L453" s="293">
        <v>5.0000000000000001E-3</v>
      </c>
      <c r="M453" s="291">
        <v>1.8</v>
      </c>
      <c r="N453" s="291" t="s">
        <v>219</v>
      </c>
      <c r="O453" s="286"/>
      <c r="P453" s="287"/>
      <c r="Q453" s="288"/>
    </row>
    <row r="454" spans="1:22" s="51" customFormat="1" ht="14.45">
      <c r="A454" s="289">
        <v>43958</v>
      </c>
      <c r="B454" s="290" t="s">
        <v>819</v>
      </c>
      <c r="C454" s="290">
        <v>103</v>
      </c>
      <c r="D454" s="290" t="str">
        <f>VLOOKUP(C454,site.locations!$A$2:$I$27,2)</f>
        <v>Baldwin Creek Near St. Paul</v>
      </c>
      <c r="E454" s="290" t="s">
        <v>579</v>
      </c>
      <c r="F454" s="290" t="s">
        <v>218</v>
      </c>
      <c r="G454" s="291">
        <v>5</v>
      </c>
      <c r="H454" s="291">
        <v>19.100000000000001</v>
      </c>
      <c r="I454" s="291">
        <v>5.7</v>
      </c>
      <c r="J454" s="291">
        <v>24.4</v>
      </c>
      <c r="K454" s="292">
        <v>0.16</v>
      </c>
      <c r="L454" s="293">
        <v>1.2999999999999999E-2</v>
      </c>
      <c r="M454" s="291">
        <v>1.6</v>
      </c>
      <c r="N454" s="291" t="s">
        <v>219</v>
      </c>
      <c r="O454" s="286"/>
      <c r="P454" s="287"/>
      <c r="Q454" s="288"/>
    </row>
    <row r="455" spans="1:22" s="51" customFormat="1" ht="14.45">
      <c r="A455" s="289">
        <v>43958</v>
      </c>
      <c r="B455" s="290" t="s">
        <v>820</v>
      </c>
      <c r="C455" s="290">
        <v>303</v>
      </c>
      <c r="D455" s="290" t="str">
        <f>VLOOKUP(C455,site.locations!$A$2:$I$27,2)</f>
        <v>Clear Creek</v>
      </c>
      <c r="E455" s="290" t="s">
        <v>587</v>
      </c>
      <c r="F455" s="290" t="s">
        <v>218</v>
      </c>
      <c r="G455" s="291">
        <v>64</v>
      </c>
      <c r="H455" s="291">
        <v>175.5</v>
      </c>
      <c r="I455" s="291">
        <v>7</v>
      </c>
      <c r="J455" s="291">
        <v>114.2</v>
      </c>
      <c r="K455" s="292">
        <v>3.56</v>
      </c>
      <c r="L455" s="293">
        <v>1.9E-2</v>
      </c>
      <c r="M455" s="291">
        <v>1.1000000000000001</v>
      </c>
      <c r="N455" s="291" t="s">
        <v>219</v>
      </c>
      <c r="O455" s="286"/>
      <c r="P455" s="287"/>
      <c r="Q455" s="288"/>
    </row>
    <row r="456" spans="1:22" s="51" customFormat="1" ht="14.45">
      <c r="A456" s="289">
        <v>43958</v>
      </c>
      <c r="B456" s="290" t="s">
        <v>821</v>
      </c>
      <c r="C456" s="290">
        <v>304</v>
      </c>
      <c r="D456" s="290" t="str">
        <f>VLOOKUP(C456,site.locations!$A$2:$I$27,2)</f>
        <v>Clifty Creek</v>
      </c>
      <c r="E456" s="290" t="s">
        <v>800</v>
      </c>
      <c r="F456" s="290" t="s">
        <v>218</v>
      </c>
      <c r="G456" s="291">
        <v>112</v>
      </c>
      <c r="H456" s="291">
        <v>269.60000000000002</v>
      </c>
      <c r="I456" s="291">
        <v>7.3</v>
      </c>
      <c r="J456" s="291">
        <v>161.6</v>
      </c>
      <c r="K456" s="292">
        <v>3.49</v>
      </c>
      <c r="L456" s="293">
        <v>2.5000000000000001E-2</v>
      </c>
      <c r="M456" s="291">
        <v>2.4</v>
      </c>
      <c r="N456" s="291" t="s">
        <v>219</v>
      </c>
      <c r="O456" s="286"/>
      <c r="P456" s="287"/>
      <c r="Q456" s="288"/>
    </row>
    <row r="457" spans="1:22" s="51" customFormat="1" ht="14.45">
      <c r="A457" s="289">
        <v>43958</v>
      </c>
      <c r="B457" s="290" t="s">
        <v>822</v>
      </c>
      <c r="C457" s="290">
        <v>306</v>
      </c>
      <c r="D457" s="290" t="str">
        <f>VLOOKUP(C457,site.locations!$A$2:$I$27,2)</f>
        <v>Prairie Creek</v>
      </c>
      <c r="E457" s="290" t="s">
        <v>823</v>
      </c>
      <c r="F457" s="290" t="s">
        <v>218</v>
      </c>
      <c r="G457" s="291">
        <v>132</v>
      </c>
      <c r="H457" s="291">
        <v>304</v>
      </c>
      <c r="I457" s="291">
        <v>7.7</v>
      </c>
      <c r="J457" s="291">
        <v>181.8</v>
      </c>
      <c r="K457" s="292">
        <v>2.0299999999999998</v>
      </c>
      <c r="L457" s="293">
        <v>1.4999999999999999E-2</v>
      </c>
      <c r="M457" s="291">
        <v>4.4000000000000004</v>
      </c>
      <c r="N457" s="291" t="s">
        <v>219</v>
      </c>
      <c r="O457" s="286"/>
      <c r="P457" s="287"/>
      <c r="Q457" s="288"/>
    </row>
    <row r="458" spans="1:22" s="51" customFormat="1" ht="14.45">
      <c r="A458" s="289">
        <v>43958</v>
      </c>
      <c r="B458" s="290" t="s">
        <v>824</v>
      </c>
      <c r="C458" s="290">
        <v>109</v>
      </c>
      <c r="D458" s="290" t="str">
        <f>VLOOKUP(C458,site.locations!$A$2:$I$27,2)</f>
        <v>War Eagle Creek near CR6129</v>
      </c>
      <c r="E458" s="290" t="s">
        <v>262</v>
      </c>
      <c r="F458" s="290" t="s">
        <v>218</v>
      </c>
      <c r="G458" s="291">
        <v>58</v>
      </c>
      <c r="H458" s="291">
        <v>154.4</v>
      </c>
      <c r="I458" s="291">
        <v>7.2</v>
      </c>
      <c r="J458" s="291">
        <v>80.400000000000006</v>
      </c>
      <c r="K458" s="292">
        <v>1.1599999999999999</v>
      </c>
      <c r="L458" s="293">
        <v>1.4999999999999999E-2</v>
      </c>
      <c r="M458" s="291">
        <v>4.9000000000000004</v>
      </c>
      <c r="N458" s="291" t="s">
        <v>219</v>
      </c>
      <c r="O458" s="286"/>
      <c r="P458" s="287"/>
      <c r="Q458" s="288"/>
    </row>
    <row r="459" spans="1:22" s="51" customFormat="1" ht="14.45">
      <c r="A459" s="289">
        <v>43958</v>
      </c>
      <c r="B459" s="290" t="s">
        <v>825</v>
      </c>
      <c r="C459" s="290">
        <v>104</v>
      </c>
      <c r="D459" s="290" t="str">
        <f>VLOOKUP(C459,site.locations!$A$2:$I$27,2)</f>
        <v>White River Near St. Paul</v>
      </c>
      <c r="E459" s="290" t="s">
        <v>496</v>
      </c>
      <c r="F459" s="290" t="s">
        <v>218</v>
      </c>
      <c r="G459" s="291">
        <v>6</v>
      </c>
      <c r="H459" s="291">
        <v>24.7</v>
      </c>
      <c r="I459" s="291">
        <v>6</v>
      </c>
      <c r="J459" s="291">
        <v>21.6</v>
      </c>
      <c r="K459" s="292">
        <v>0.22</v>
      </c>
      <c r="L459" s="293">
        <v>5.0000000000000001E-3</v>
      </c>
      <c r="M459" s="291">
        <v>1.8</v>
      </c>
      <c r="N459" s="291" t="s">
        <v>219</v>
      </c>
      <c r="O459" s="286"/>
      <c r="P459" s="287"/>
      <c r="Q459" s="288"/>
    </row>
    <row r="460" spans="1:22" s="51" customFormat="1" ht="14.45">
      <c r="A460" s="289">
        <v>44144</v>
      </c>
      <c r="B460" s="290" t="s">
        <v>826</v>
      </c>
      <c r="C460" s="290">
        <v>300</v>
      </c>
      <c r="D460" s="290" t="str">
        <f>VLOOKUP(C460,site.locations!$A$2:$I$27,2)</f>
        <v>Brush Creek</v>
      </c>
      <c r="E460" s="290" t="s">
        <v>460</v>
      </c>
      <c r="F460" s="290" t="s">
        <v>218</v>
      </c>
      <c r="G460" s="291">
        <v>148</v>
      </c>
      <c r="H460" s="291">
        <v>433</v>
      </c>
      <c r="I460" s="291">
        <v>7.6</v>
      </c>
      <c r="J460" s="291">
        <v>244.8</v>
      </c>
      <c r="K460" s="292">
        <v>7.04</v>
      </c>
      <c r="L460" s="293">
        <v>3.9E-2</v>
      </c>
      <c r="M460" s="291">
        <v>4</v>
      </c>
      <c r="N460" s="291">
        <v>0.8</v>
      </c>
      <c r="O460" s="286"/>
      <c r="P460" s="287"/>
      <c r="Q460" s="288">
        <v>0.60416666666666663</v>
      </c>
      <c r="R460" s="287">
        <v>54</v>
      </c>
      <c r="S460" s="287">
        <v>64</v>
      </c>
      <c r="T460" s="302">
        <f t="shared" ref="T460:U466" si="0">CONVERT(R460,"F","C")</f>
        <v>12.222222222222221</v>
      </c>
      <c r="U460" s="302">
        <f t="shared" si="0"/>
        <v>17.777777777777779</v>
      </c>
      <c r="V460" s="302"/>
    </row>
    <row r="461" spans="1:22" s="51" customFormat="1" ht="14.45">
      <c r="A461" s="289">
        <v>44146</v>
      </c>
      <c r="B461" s="290" t="s">
        <v>827</v>
      </c>
      <c r="C461" s="290">
        <v>210</v>
      </c>
      <c r="D461" s="290" t="str">
        <f>VLOOKUP(C461,site.locations!$A$2:$I$27,2)</f>
        <v>Town Branch (White River Ball fields)</v>
      </c>
      <c r="E461" s="290" t="s">
        <v>521</v>
      </c>
      <c r="F461" s="290" t="s">
        <v>218</v>
      </c>
      <c r="G461" s="291">
        <v>136</v>
      </c>
      <c r="H461" s="291">
        <v>530</v>
      </c>
      <c r="I461" s="291">
        <v>7.6</v>
      </c>
      <c r="J461" s="291">
        <v>306</v>
      </c>
      <c r="K461" s="292">
        <v>0.47</v>
      </c>
      <c r="L461" s="293">
        <v>2.9000000000000001E-2</v>
      </c>
      <c r="M461" s="291">
        <v>2.5</v>
      </c>
      <c r="N461" s="291">
        <v>2</v>
      </c>
      <c r="O461" s="286"/>
      <c r="P461" s="287"/>
      <c r="Q461" s="288">
        <v>0.36805555555555558</v>
      </c>
      <c r="R461" s="51">
        <v>50</v>
      </c>
      <c r="S461" s="51">
        <v>52</v>
      </c>
      <c r="T461" s="302">
        <f t="shared" si="0"/>
        <v>10</v>
      </c>
      <c r="U461" s="302">
        <f t="shared" si="0"/>
        <v>11.111111111111111</v>
      </c>
      <c r="V461" s="302"/>
    </row>
    <row r="462" spans="1:22" s="51" customFormat="1" ht="14.45">
      <c r="A462" s="289">
        <v>44147</v>
      </c>
      <c r="B462" s="290" t="s">
        <v>828</v>
      </c>
      <c r="C462" s="290">
        <v>303</v>
      </c>
      <c r="D462" s="290" t="str">
        <f>VLOOKUP(C462,site.locations!$A$2:$I$27,2)</f>
        <v>Clear Creek</v>
      </c>
      <c r="E462" s="290" t="s">
        <v>258</v>
      </c>
      <c r="F462" s="290" t="s">
        <v>218</v>
      </c>
      <c r="G462" s="291">
        <v>100</v>
      </c>
      <c r="H462" s="291">
        <v>266.5</v>
      </c>
      <c r="I462" s="291">
        <v>7.4</v>
      </c>
      <c r="J462" s="291">
        <v>144.4</v>
      </c>
      <c r="K462" s="292">
        <v>3.94</v>
      </c>
      <c r="L462" s="293">
        <v>2.3E-2</v>
      </c>
      <c r="M462" s="291">
        <v>0.6</v>
      </c>
      <c r="N462" s="291">
        <v>1</v>
      </c>
      <c r="O462" s="286"/>
      <c r="P462" s="287"/>
      <c r="Q462" s="288">
        <v>0.60555555555555551</v>
      </c>
      <c r="R462" s="51">
        <v>57</v>
      </c>
      <c r="S462" s="51">
        <v>59</v>
      </c>
      <c r="T462" s="302">
        <f t="shared" si="0"/>
        <v>13.888888888888889</v>
      </c>
      <c r="U462" s="302">
        <f t="shared" si="0"/>
        <v>15</v>
      </c>
      <c r="V462" s="302"/>
    </row>
    <row r="463" spans="1:22" s="51" customFormat="1" ht="14.45">
      <c r="A463" s="289">
        <v>44147</v>
      </c>
      <c r="B463" s="290" t="s">
        <v>829</v>
      </c>
      <c r="C463" s="290">
        <v>304</v>
      </c>
      <c r="D463" s="290" t="str">
        <f>VLOOKUP(C463,site.locations!$A$2:$I$27,2)</f>
        <v>Clifty Creek</v>
      </c>
      <c r="E463" s="290" t="s">
        <v>256</v>
      </c>
      <c r="F463" s="290" t="s">
        <v>218</v>
      </c>
      <c r="G463" s="291">
        <v>134</v>
      </c>
      <c r="H463" s="291">
        <v>357</v>
      </c>
      <c r="I463" s="291">
        <v>7.1</v>
      </c>
      <c r="J463" s="291">
        <v>191.1</v>
      </c>
      <c r="K463" s="292">
        <v>3.98</v>
      </c>
      <c r="L463" s="293">
        <v>1.6E-2</v>
      </c>
      <c r="M463" s="291">
        <v>1.3</v>
      </c>
      <c r="N463" s="291">
        <v>0.5</v>
      </c>
      <c r="O463" s="286"/>
      <c r="P463" s="287"/>
      <c r="Q463" s="288">
        <v>0.38194444444444442</v>
      </c>
      <c r="R463" s="51">
        <v>44</v>
      </c>
      <c r="S463" s="51">
        <v>58</v>
      </c>
      <c r="T463" s="302">
        <f t="shared" si="0"/>
        <v>6.6666666666666661</v>
      </c>
      <c r="U463" s="302">
        <f t="shared" si="0"/>
        <v>14.444444444444445</v>
      </c>
      <c r="V463" s="302"/>
    </row>
    <row r="464" spans="1:22" s="51" customFormat="1" ht="14.45">
      <c r="A464" s="289">
        <v>44149</v>
      </c>
      <c r="B464" s="290" t="s">
        <v>830</v>
      </c>
      <c r="C464" s="290">
        <v>102</v>
      </c>
      <c r="D464" s="290" t="str">
        <f>VLOOKUP(C464,site.locations!$A$2:$I$27,2)</f>
        <v>West Fork (Brentwood Park)</v>
      </c>
      <c r="E464" s="290" t="s">
        <v>318</v>
      </c>
      <c r="F464" s="290" t="s">
        <v>218</v>
      </c>
      <c r="G464" s="291">
        <v>22</v>
      </c>
      <c r="H464" s="291">
        <v>88.8</v>
      </c>
      <c r="I464" s="291">
        <v>7.3</v>
      </c>
      <c r="J464" s="291">
        <v>39.1</v>
      </c>
      <c r="K464" s="292">
        <v>0.38</v>
      </c>
      <c r="L464" s="293">
        <v>4.0000000000000001E-3</v>
      </c>
      <c r="M464" s="291">
        <v>1.3</v>
      </c>
      <c r="N464" s="291">
        <v>1.3</v>
      </c>
      <c r="O464" s="286"/>
      <c r="P464" s="287"/>
      <c r="Q464" s="288">
        <v>0.3298611111111111</v>
      </c>
      <c r="R464" s="303">
        <v>50</v>
      </c>
      <c r="S464" s="303">
        <v>59</v>
      </c>
      <c r="T464" s="302">
        <f t="shared" si="0"/>
        <v>10</v>
      </c>
      <c r="U464" s="302">
        <f t="shared" si="0"/>
        <v>15</v>
      </c>
      <c r="V464" s="302"/>
    </row>
    <row r="465" spans="1:22" s="51" customFormat="1" ht="14.45">
      <c r="A465" s="289">
        <v>44150</v>
      </c>
      <c r="B465" s="290" t="s">
        <v>831</v>
      </c>
      <c r="C465" s="290">
        <v>104</v>
      </c>
      <c r="D465" s="290" t="str">
        <f>VLOOKUP(C465,site.locations!$A$2:$I$27,2)</f>
        <v>White River Near St. Paul</v>
      </c>
      <c r="E465" s="290" t="s">
        <v>832</v>
      </c>
      <c r="F465" s="290" t="s">
        <v>218</v>
      </c>
      <c r="G465" s="291">
        <v>10</v>
      </c>
      <c r="H465" s="291">
        <v>32.1</v>
      </c>
      <c r="I465" s="291">
        <v>6.4</v>
      </c>
      <c r="J465" s="291">
        <v>8</v>
      </c>
      <c r="K465" s="292">
        <v>0.26</v>
      </c>
      <c r="L465" s="293">
        <v>5.0000000000000001E-3</v>
      </c>
      <c r="M465" s="291">
        <v>1</v>
      </c>
      <c r="N465" s="291">
        <v>5.5</v>
      </c>
      <c r="O465" s="286"/>
      <c r="P465" s="287"/>
      <c r="Q465" s="288">
        <v>0.44097222222222227</v>
      </c>
      <c r="R465" s="51">
        <v>56</v>
      </c>
      <c r="S465" s="51">
        <v>52</v>
      </c>
      <c r="T465" s="302">
        <f t="shared" si="0"/>
        <v>13.333333333333332</v>
      </c>
      <c r="U465" s="302">
        <f t="shared" si="0"/>
        <v>11.111111111111111</v>
      </c>
      <c r="V465" s="302"/>
    </row>
    <row r="466" spans="1:22" s="51" customFormat="1" ht="14.45">
      <c r="A466" s="289">
        <v>44154</v>
      </c>
      <c r="B466" s="290" t="s">
        <v>833</v>
      </c>
      <c r="C466" s="290">
        <v>103</v>
      </c>
      <c r="D466" s="290" t="str">
        <f>VLOOKUP(C466,site.locations!$A$2:$I$27,2)</f>
        <v>Baldwin Creek Near St. Paul</v>
      </c>
      <c r="E466" s="290" t="s">
        <v>834</v>
      </c>
      <c r="F466" s="290" t="s">
        <v>218</v>
      </c>
      <c r="G466" s="291">
        <v>6</v>
      </c>
      <c r="H466" s="291">
        <v>21.8</v>
      </c>
      <c r="I466" s="291">
        <v>5.7</v>
      </c>
      <c r="J466" s="291">
        <v>20.2</v>
      </c>
      <c r="K466" s="292">
        <v>0.06</v>
      </c>
      <c r="L466" s="293">
        <v>7.0000000000000001E-3</v>
      </c>
      <c r="M466" s="291">
        <v>0.6</v>
      </c>
      <c r="N466" s="291">
        <v>8.6999999999999993</v>
      </c>
      <c r="O466" s="286"/>
      <c r="P466" s="287"/>
      <c r="Q466" s="288">
        <v>0.65625</v>
      </c>
      <c r="R466" s="51">
        <v>56</v>
      </c>
      <c r="S466" s="51">
        <v>58</v>
      </c>
      <c r="T466" s="302">
        <f t="shared" si="0"/>
        <v>13.333333333333332</v>
      </c>
      <c r="U466" s="302">
        <f t="shared" si="0"/>
        <v>14.444444444444445</v>
      </c>
      <c r="V466" s="302"/>
    </row>
    <row r="467" spans="1:22" s="51" customFormat="1" ht="14.45">
      <c r="A467" s="289">
        <v>44154</v>
      </c>
      <c r="B467" s="290" t="s">
        <v>835</v>
      </c>
      <c r="C467" s="290">
        <v>205</v>
      </c>
      <c r="D467" s="290" t="str">
        <f>VLOOKUP(C467,site.locations!$A$2:$I$27,2)</f>
        <v>Hock Creek</v>
      </c>
      <c r="E467" s="290" t="s">
        <v>562</v>
      </c>
      <c r="F467" s="290" t="s">
        <v>218</v>
      </c>
      <c r="G467" s="291">
        <v>32</v>
      </c>
      <c r="H467" s="291">
        <v>119.1</v>
      </c>
      <c r="I467" s="291">
        <v>6.8</v>
      </c>
      <c r="J467" s="291">
        <v>68.400000000000006</v>
      </c>
      <c r="K467" s="292">
        <v>1.83</v>
      </c>
      <c r="L467" s="293">
        <v>7.0000000000000001E-3</v>
      </c>
      <c r="M467" s="291">
        <v>0</v>
      </c>
      <c r="N467" s="291">
        <v>0.6</v>
      </c>
      <c r="O467" s="286"/>
      <c r="P467" s="287"/>
      <c r="Q467" s="288"/>
      <c r="T467" s="302" t="s">
        <v>836</v>
      </c>
      <c r="U467" s="302" t="s">
        <v>836</v>
      </c>
      <c r="V467" s="302"/>
    </row>
    <row r="468" spans="1:22" s="51" customFormat="1" ht="28.9">
      <c r="A468" s="289">
        <v>44154</v>
      </c>
      <c r="B468" s="290" t="s">
        <v>837</v>
      </c>
      <c r="C468" s="290">
        <v>308</v>
      </c>
      <c r="D468" s="290" t="str">
        <f>VLOOKUP(C468,site.locations!$A$2:$I$27,2)</f>
        <v>Holman Creek Downstream of Huntsville</v>
      </c>
      <c r="E468" s="290" t="s">
        <v>838</v>
      </c>
      <c r="F468" s="290" t="s">
        <v>218</v>
      </c>
      <c r="G468" s="291">
        <v>92</v>
      </c>
      <c r="H468" s="291">
        <v>471</v>
      </c>
      <c r="I468" s="291">
        <v>7.4</v>
      </c>
      <c r="J468" s="291">
        <v>248.4</v>
      </c>
      <c r="K468" s="292">
        <v>7.98</v>
      </c>
      <c r="L468" s="293">
        <v>0.66900000000000004</v>
      </c>
      <c r="M468" s="291">
        <v>1.1000000000000001</v>
      </c>
      <c r="N468" s="291">
        <v>0.5</v>
      </c>
      <c r="O468" s="286"/>
      <c r="P468" s="287"/>
      <c r="Q468" s="288">
        <v>0.62847222222222221</v>
      </c>
      <c r="R468" s="51">
        <v>58</v>
      </c>
      <c r="S468" s="51">
        <v>70</v>
      </c>
      <c r="T468" s="302">
        <f t="shared" ref="T468:U474" si="1">CONVERT(R468,"F","C")</f>
        <v>14.444444444444445</v>
      </c>
      <c r="U468" s="302">
        <f t="shared" si="1"/>
        <v>21.111111111111111</v>
      </c>
      <c r="V468" s="302"/>
    </row>
    <row r="469" spans="1:22" s="51" customFormat="1" ht="28.9">
      <c r="A469" s="289">
        <v>44154</v>
      </c>
      <c r="B469" s="290" t="s">
        <v>839</v>
      </c>
      <c r="C469" s="290">
        <v>307</v>
      </c>
      <c r="D469" s="290" t="str">
        <f>VLOOKUP(C469,site.locations!$A$2:$I$27,2)</f>
        <v>Holman Creek Upstream of Huntsville</v>
      </c>
      <c r="E469" s="290" t="s">
        <v>840</v>
      </c>
      <c r="F469" s="290" t="s">
        <v>218</v>
      </c>
      <c r="G469" s="291">
        <v>82</v>
      </c>
      <c r="H469" s="291">
        <v>243</v>
      </c>
      <c r="I469" s="291">
        <v>7.2</v>
      </c>
      <c r="J469" s="291">
        <v>125.1</v>
      </c>
      <c r="K469" s="292">
        <v>0.91</v>
      </c>
      <c r="L469" s="293">
        <v>1.4E-2</v>
      </c>
      <c r="M469" s="291">
        <v>0.7</v>
      </c>
      <c r="N469" s="291">
        <v>1.3</v>
      </c>
      <c r="O469" s="286"/>
      <c r="P469" s="287"/>
      <c r="Q469" s="288">
        <v>0.59375</v>
      </c>
      <c r="R469" s="51">
        <v>58</v>
      </c>
      <c r="S469" s="51">
        <v>72</v>
      </c>
      <c r="T469" s="302">
        <f t="shared" si="1"/>
        <v>14.444444444444445</v>
      </c>
      <c r="U469" s="302">
        <f t="shared" si="1"/>
        <v>22.222222222222221</v>
      </c>
      <c r="V469" s="302"/>
    </row>
    <row r="470" spans="1:22" s="51" customFormat="1" ht="14.45">
      <c r="A470" s="289">
        <v>44154</v>
      </c>
      <c r="B470" s="290" t="s">
        <v>841</v>
      </c>
      <c r="C470" s="290">
        <v>201</v>
      </c>
      <c r="D470" s="290" t="str">
        <f>VLOOKUP(C470,site.locations!$A$2:$I$27,2)</f>
        <v>Middle Fork of W.R. at Harris Rd</v>
      </c>
      <c r="E470" s="290" t="s">
        <v>569</v>
      </c>
      <c r="F470" s="290" t="s">
        <v>218</v>
      </c>
      <c r="G470" s="291">
        <v>44</v>
      </c>
      <c r="H470" s="291">
        <v>124.1</v>
      </c>
      <c r="I470" s="291">
        <v>7</v>
      </c>
      <c r="J470" s="291">
        <v>66</v>
      </c>
      <c r="K470" s="292">
        <v>0.56999999999999995</v>
      </c>
      <c r="L470" s="293">
        <v>4.0000000000000001E-3</v>
      </c>
      <c r="M470" s="291">
        <v>0.7</v>
      </c>
      <c r="N470" s="291">
        <v>1</v>
      </c>
      <c r="O470" s="286"/>
      <c r="P470" s="287"/>
      <c r="Q470" s="288">
        <v>0.40625</v>
      </c>
      <c r="R470" s="51">
        <v>58</v>
      </c>
      <c r="S470" s="51">
        <v>60</v>
      </c>
      <c r="T470" s="302">
        <f t="shared" si="1"/>
        <v>14.444444444444445</v>
      </c>
      <c r="U470" s="302">
        <f t="shared" si="1"/>
        <v>15.555555555555555</v>
      </c>
      <c r="V470" s="302"/>
    </row>
    <row r="471" spans="1:22" s="51" customFormat="1" ht="28.9">
      <c r="A471" s="289">
        <v>44154</v>
      </c>
      <c r="B471" s="290" t="s">
        <v>842</v>
      </c>
      <c r="C471" s="290">
        <v>107</v>
      </c>
      <c r="D471" s="290" t="str">
        <f>VLOOKUP(C471,site.locations!$A$2:$I$27,2)</f>
        <v>War Eagle Creek near Ogden confluence</v>
      </c>
      <c r="E471" s="290" t="s">
        <v>843</v>
      </c>
      <c r="F471" s="290" t="s">
        <v>218</v>
      </c>
      <c r="G471" s="291">
        <v>24</v>
      </c>
      <c r="H471" s="291">
        <v>64.2</v>
      </c>
      <c r="I471" s="291">
        <v>6.7</v>
      </c>
      <c r="J471" s="291">
        <v>42</v>
      </c>
      <c r="K471" s="292">
        <v>0.06</v>
      </c>
      <c r="L471" s="293">
        <v>1.7000000000000001E-2</v>
      </c>
      <c r="M471" s="291">
        <v>2.8</v>
      </c>
      <c r="N471" s="291">
        <v>9</v>
      </c>
      <c r="O471" s="286"/>
      <c r="P471" s="287"/>
      <c r="Q471" s="288">
        <v>0.41666666666666669</v>
      </c>
      <c r="R471" s="51">
        <v>56</v>
      </c>
      <c r="S471" s="51">
        <v>59</v>
      </c>
      <c r="T471" s="302">
        <f t="shared" si="1"/>
        <v>13.333333333333332</v>
      </c>
      <c r="U471" s="302">
        <f t="shared" si="1"/>
        <v>15</v>
      </c>
      <c r="V471" s="302"/>
    </row>
    <row r="472" spans="1:22" s="51" customFormat="1" ht="14.45">
      <c r="A472" s="289">
        <v>44248</v>
      </c>
      <c r="B472" s="290" t="s">
        <v>844</v>
      </c>
      <c r="C472" s="290">
        <v>303</v>
      </c>
      <c r="D472" s="290" t="str">
        <f>VLOOKUP(C472,site.locations!$A$2:$I$27,2)</f>
        <v>Clear Creek</v>
      </c>
      <c r="E472" s="290" t="s">
        <v>845</v>
      </c>
      <c r="F472" s="290" t="s">
        <v>218</v>
      </c>
      <c r="G472" s="290">
        <v>90</v>
      </c>
      <c r="H472" s="290">
        <v>249.1</v>
      </c>
      <c r="I472" s="290">
        <v>7.5</v>
      </c>
      <c r="J472" s="290">
        <v>143.4</v>
      </c>
      <c r="K472" s="290">
        <v>3.91</v>
      </c>
      <c r="L472" s="290">
        <v>1.7000000000000001E-2</v>
      </c>
      <c r="M472" s="290">
        <v>0</v>
      </c>
      <c r="N472" s="290">
        <v>0.4</v>
      </c>
      <c r="O472" s="286"/>
      <c r="P472" s="304"/>
      <c r="Q472" s="288">
        <v>0.6333333333333333</v>
      </c>
      <c r="R472" s="305">
        <v>52</v>
      </c>
      <c r="S472" s="305">
        <v>44</v>
      </c>
      <c r="T472" s="302">
        <f t="shared" si="1"/>
        <v>11.111111111111111</v>
      </c>
      <c r="U472" s="302">
        <f t="shared" si="1"/>
        <v>6.6666666666666661</v>
      </c>
      <c r="V472" s="302"/>
    </row>
    <row r="473" spans="1:22" s="51" customFormat="1" ht="14.45">
      <c r="A473" s="289">
        <v>44248</v>
      </c>
      <c r="B473" s="290" t="s">
        <v>846</v>
      </c>
      <c r="C473" s="290">
        <v>304</v>
      </c>
      <c r="D473" s="290" t="str">
        <f>VLOOKUP(C473,site.locations!$A$2:$I$27,2)</f>
        <v>Clifty Creek</v>
      </c>
      <c r="E473" s="290" t="s">
        <v>847</v>
      </c>
      <c r="F473" s="290" t="s">
        <v>218</v>
      </c>
      <c r="G473" s="290">
        <v>120</v>
      </c>
      <c r="H473" s="290">
        <v>333</v>
      </c>
      <c r="I473" s="290">
        <v>7.7</v>
      </c>
      <c r="J473" s="290">
        <v>194.4</v>
      </c>
      <c r="K473" s="290">
        <v>4.05</v>
      </c>
      <c r="L473" s="290">
        <v>1.0999999999999999E-2</v>
      </c>
      <c r="M473" s="290">
        <v>0</v>
      </c>
      <c r="N473" s="290">
        <v>0.4</v>
      </c>
      <c r="O473" s="286"/>
      <c r="P473" s="304"/>
      <c r="Q473" s="288">
        <v>0.58819444444444446</v>
      </c>
      <c r="R473" s="305">
        <v>45</v>
      </c>
      <c r="S473" s="305">
        <v>44</v>
      </c>
      <c r="T473" s="302">
        <f t="shared" si="1"/>
        <v>7.2222222222222223</v>
      </c>
      <c r="U473" s="302">
        <f t="shared" si="1"/>
        <v>6.6666666666666661</v>
      </c>
      <c r="V473" s="302"/>
    </row>
    <row r="474" spans="1:22" s="51" customFormat="1" ht="28.9">
      <c r="A474" s="289">
        <v>44248</v>
      </c>
      <c r="B474" s="290" t="s">
        <v>848</v>
      </c>
      <c r="C474" s="290">
        <v>308</v>
      </c>
      <c r="D474" s="290" t="str">
        <f>VLOOKUP(C474,site.locations!$A$2:$I$27,2)</f>
        <v>Holman Creek Downstream of Huntsville</v>
      </c>
      <c r="E474" s="290" t="s">
        <v>849</v>
      </c>
      <c r="F474" s="290" t="s">
        <v>218</v>
      </c>
      <c r="G474" s="290">
        <v>60</v>
      </c>
      <c r="H474" s="290">
        <v>248.2</v>
      </c>
      <c r="I474" s="290">
        <v>7.5</v>
      </c>
      <c r="J474" s="290">
        <v>130</v>
      </c>
      <c r="K474" s="290">
        <v>1.77</v>
      </c>
      <c r="L474" s="290">
        <v>0.184</v>
      </c>
      <c r="M474" s="290">
        <v>2.5</v>
      </c>
      <c r="N474" s="290">
        <v>6.8</v>
      </c>
      <c r="O474" s="286"/>
      <c r="P474" s="304"/>
      <c r="Q474" s="288">
        <v>0.49305555555555558</v>
      </c>
      <c r="R474" s="305">
        <v>42</v>
      </c>
      <c r="S474" s="305">
        <v>55</v>
      </c>
      <c r="T474" s="302">
        <f t="shared" si="1"/>
        <v>5.5555555555555554</v>
      </c>
      <c r="U474" s="302">
        <f t="shared" si="1"/>
        <v>12.777777777777777</v>
      </c>
      <c r="V474" s="302"/>
    </row>
    <row r="475" spans="1:22" s="51" customFormat="1" ht="14.45">
      <c r="A475" s="289">
        <v>44249</v>
      </c>
      <c r="B475" s="290" t="s">
        <v>850</v>
      </c>
      <c r="C475" s="290">
        <v>300</v>
      </c>
      <c r="D475" s="290" t="str">
        <f>VLOOKUP(C475,site.locations!$A$2:$I$27,2)</f>
        <v>Brush Creek</v>
      </c>
      <c r="E475" s="290" t="s">
        <v>851</v>
      </c>
      <c r="F475" s="290" t="s">
        <v>218</v>
      </c>
      <c r="G475" s="290">
        <v>128</v>
      </c>
      <c r="H475" s="290">
        <v>387</v>
      </c>
      <c r="I475" s="290">
        <v>8</v>
      </c>
      <c r="J475" s="290">
        <v>230.9</v>
      </c>
      <c r="K475" s="290">
        <v>4.21</v>
      </c>
      <c r="L475" s="290">
        <v>4.4999999999999998E-2</v>
      </c>
      <c r="M475" s="290">
        <v>3.7</v>
      </c>
      <c r="N475" s="290">
        <v>5.2</v>
      </c>
      <c r="O475" s="286"/>
      <c r="P475" s="304"/>
      <c r="Q475" s="288">
        <v>0.41666666666666669</v>
      </c>
      <c r="R475" s="51">
        <f>CONVERT(T475,"C","F")</f>
        <v>46.4</v>
      </c>
      <c r="S475" s="51">
        <f>CONVERT(U475,"C","F")</f>
        <v>44.6</v>
      </c>
      <c r="T475" s="51">
        <v>8</v>
      </c>
      <c r="U475" s="51">
        <v>7</v>
      </c>
    </row>
    <row r="476" spans="1:22" s="51" customFormat="1" ht="28.9">
      <c r="A476" s="289">
        <v>44249</v>
      </c>
      <c r="B476" s="290" t="s">
        <v>852</v>
      </c>
      <c r="C476" s="290">
        <v>307</v>
      </c>
      <c r="D476" s="290" t="str">
        <f>VLOOKUP(C476,site.locations!$A$2:$I$27,2)</f>
        <v>Holman Creek Upstream of Huntsville</v>
      </c>
      <c r="E476" s="290" t="s">
        <v>853</v>
      </c>
      <c r="F476" s="290" t="s">
        <v>218</v>
      </c>
      <c r="G476" s="290">
        <v>44</v>
      </c>
      <c r="H476" s="290">
        <v>164.1</v>
      </c>
      <c r="I476" s="290">
        <v>7.3</v>
      </c>
      <c r="J476" s="290">
        <v>97.1</v>
      </c>
      <c r="K476" s="290">
        <v>0.91</v>
      </c>
      <c r="L476" s="290">
        <v>2.3E-2</v>
      </c>
      <c r="M476" s="290">
        <v>1.6</v>
      </c>
      <c r="N476" s="290">
        <v>9.3000000000000007</v>
      </c>
      <c r="O476" s="286"/>
      <c r="P476" s="304"/>
      <c r="Q476" s="288">
        <v>0.54166666666666663</v>
      </c>
      <c r="R476" s="305">
        <v>40</v>
      </c>
      <c r="S476" s="305">
        <v>60</v>
      </c>
      <c r="T476" s="302">
        <f>CONVERT(R476,"F","C")</f>
        <v>4.4444444444444446</v>
      </c>
      <c r="U476" s="302">
        <f>CONVERT(S476,"F","C")</f>
        <v>15.555555555555555</v>
      </c>
      <c r="V476" s="302"/>
    </row>
    <row r="477" spans="1:22" s="51" customFormat="1" ht="14.45">
      <c r="A477" s="289">
        <v>44249</v>
      </c>
      <c r="B477" s="290" t="s">
        <v>854</v>
      </c>
      <c r="C477" s="290">
        <v>109</v>
      </c>
      <c r="D477" s="290" t="str">
        <f>VLOOKUP(C477,site.locations!$A$2:$I$27,2)</f>
        <v>War Eagle Creek near CR6129</v>
      </c>
      <c r="E477" s="290" t="s">
        <v>855</v>
      </c>
      <c r="F477" s="290" t="s">
        <v>218</v>
      </c>
      <c r="G477" s="290">
        <v>24</v>
      </c>
      <c r="H477" s="290">
        <v>81.5</v>
      </c>
      <c r="I477" s="290">
        <v>7.1</v>
      </c>
      <c r="J477" s="290">
        <v>51.3</v>
      </c>
      <c r="K477" s="290">
        <v>0.48</v>
      </c>
      <c r="L477" s="290">
        <v>1.0999999999999999E-2</v>
      </c>
      <c r="M477" s="290">
        <v>1.5</v>
      </c>
      <c r="N477" s="290">
        <v>6.6</v>
      </c>
      <c r="O477" s="286"/>
      <c r="P477" s="304"/>
      <c r="Q477" s="288">
        <v>0.45833333333333331</v>
      </c>
      <c r="R477" s="305">
        <v>39.5</v>
      </c>
      <c r="S477" s="305">
        <v>54</v>
      </c>
      <c r="T477" s="302">
        <f>CONVERT(R477,"F","C")</f>
        <v>4.166666666666667</v>
      </c>
      <c r="U477" s="302">
        <f>CONVERT(S477,"F","C")</f>
        <v>12.222222222222221</v>
      </c>
      <c r="V477" s="302"/>
    </row>
    <row r="478" spans="1:22" s="51" customFormat="1" ht="14.45">
      <c r="A478" s="289">
        <v>44249</v>
      </c>
      <c r="B478" s="290" t="s">
        <v>856</v>
      </c>
      <c r="C478" s="290">
        <v>102</v>
      </c>
      <c r="D478" s="290" t="str">
        <f>VLOOKUP(C478,site.locations!$A$2:$I$27,2)</f>
        <v>West Fork (Brentwood Park)</v>
      </c>
      <c r="E478" s="290" t="s">
        <v>857</v>
      </c>
      <c r="F478" s="290" t="s">
        <v>218</v>
      </c>
      <c r="G478" s="290">
        <v>18</v>
      </c>
      <c r="H478" s="290">
        <v>71.3</v>
      </c>
      <c r="I478" s="290">
        <v>7</v>
      </c>
      <c r="J478" s="290">
        <v>53.1</v>
      </c>
      <c r="K478" s="290">
        <v>0.53</v>
      </c>
      <c r="L478" s="290">
        <v>8.0000000000000002E-3</v>
      </c>
      <c r="M478" s="290">
        <v>0.4</v>
      </c>
      <c r="N478" s="290">
        <v>6.6</v>
      </c>
      <c r="O478" s="286"/>
      <c r="P478" s="304"/>
      <c r="Q478" s="288">
        <v>0.63541666666666663</v>
      </c>
      <c r="R478" s="51">
        <f>CONVERT(T478,"C","F")</f>
        <v>39.200000000000003</v>
      </c>
      <c r="S478" s="51">
        <f>CONVERT(U478,"C","F")</f>
        <v>55.400000000000006</v>
      </c>
      <c r="T478" s="51">
        <v>4</v>
      </c>
      <c r="U478" s="51">
        <v>13</v>
      </c>
    </row>
    <row r="479" spans="1:22" s="51" customFormat="1" ht="14.45">
      <c r="A479" s="289">
        <v>44251</v>
      </c>
      <c r="B479" s="290" t="s">
        <v>858</v>
      </c>
      <c r="C479" s="290">
        <v>103</v>
      </c>
      <c r="D479" s="290" t="str">
        <f>VLOOKUP(C479,site.locations!$A$2:$I$27,2)</f>
        <v>Baldwin Creek Near St. Paul</v>
      </c>
      <c r="E479" s="290" t="s">
        <v>859</v>
      </c>
      <c r="F479" s="290" t="s">
        <v>218</v>
      </c>
      <c r="G479" s="290">
        <v>2</v>
      </c>
      <c r="H479" s="290">
        <v>19</v>
      </c>
      <c r="I479" s="290">
        <v>6</v>
      </c>
      <c r="J479" s="290">
        <v>20.399999999999999</v>
      </c>
      <c r="K479" s="290">
        <v>0.23</v>
      </c>
      <c r="L479" s="290">
        <v>2.1000000000000001E-2</v>
      </c>
      <c r="M479" s="290">
        <v>0.2</v>
      </c>
      <c r="N479" s="290">
        <v>10.199999999999999</v>
      </c>
      <c r="O479" s="286"/>
      <c r="P479" s="304"/>
      <c r="Q479" s="288">
        <v>0.47916666666666669</v>
      </c>
      <c r="R479" s="51">
        <f>CONVERT(T479,"C","F")</f>
        <v>46.4</v>
      </c>
      <c r="S479" s="51">
        <f>CONVERT(U479,"C","F")</f>
        <v>64.400000000000006</v>
      </c>
      <c r="T479" s="51">
        <v>8</v>
      </c>
      <c r="U479" s="51">
        <v>18</v>
      </c>
    </row>
    <row r="480" spans="1:22" s="51" customFormat="1" ht="14.45">
      <c r="A480" s="289">
        <v>44251</v>
      </c>
      <c r="B480" s="290" t="s">
        <v>860</v>
      </c>
      <c r="C480" s="290">
        <v>205</v>
      </c>
      <c r="D480" s="290" t="str">
        <f>VLOOKUP(C480,site.locations!$A$2:$I$27,2)</f>
        <v>Hock Creek</v>
      </c>
      <c r="E480" s="290" t="s">
        <v>861</v>
      </c>
      <c r="F480" s="290" t="s">
        <v>218</v>
      </c>
      <c r="G480" s="290">
        <v>26</v>
      </c>
      <c r="H480" s="290">
        <v>106.2</v>
      </c>
      <c r="I480" s="290">
        <v>7</v>
      </c>
      <c r="J480" s="290">
        <v>58.2</v>
      </c>
      <c r="K480" s="290">
        <v>0.98</v>
      </c>
      <c r="L480" s="290">
        <v>0.01</v>
      </c>
      <c r="M480" s="290">
        <v>0.9</v>
      </c>
      <c r="N480" s="290">
        <v>3</v>
      </c>
      <c r="O480" s="286"/>
      <c r="P480" s="304"/>
      <c r="Q480" s="288">
        <v>0.4201388888888889</v>
      </c>
      <c r="R480" s="51">
        <f>CONVERT(U480,"C","F")</f>
        <v>59</v>
      </c>
      <c r="S480" s="51">
        <f>CONVERT(T480,"C","F")</f>
        <v>46.4</v>
      </c>
      <c r="T480" s="51">
        <v>8</v>
      </c>
      <c r="U480" s="51">
        <v>15</v>
      </c>
    </row>
    <row r="481" spans="1:30" s="51" customFormat="1" ht="14.45">
      <c r="A481" s="289">
        <v>44253</v>
      </c>
      <c r="B481" s="290" t="s">
        <v>862</v>
      </c>
      <c r="C481" s="290">
        <v>302</v>
      </c>
      <c r="D481" s="290" t="str">
        <f>VLOOKUP(C481,site.locations!$A$2:$I$27,2)</f>
        <v>Glade Creek</v>
      </c>
      <c r="E481" s="290" t="s">
        <v>863</v>
      </c>
      <c r="F481" s="290" t="s">
        <v>218</v>
      </c>
      <c r="G481" s="290">
        <v>104</v>
      </c>
      <c r="H481" s="290">
        <v>296</v>
      </c>
      <c r="I481" s="290">
        <v>7.2</v>
      </c>
      <c r="J481" s="290">
        <v>167.3</v>
      </c>
      <c r="K481" s="290">
        <v>3.95</v>
      </c>
      <c r="L481" s="290">
        <v>3.3000000000000002E-2</v>
      </c>
      <c r="M481" s="290">
        <v>1.5</v>
      </c>
      <c r="N481" s="290">
        <v>2.2000000000000002</v>
      </c>
      <c r="O481" s="286"/>
      <c r="P481" s="304"/>
      <c r="Q481" s="288">
        <v>0.59513888888888888</v>
      </c>
      <c r="R481" s="305">
        <v>54</v>
      </c>
      <c r="S481" s="305">
        <v>57</v>
      </c>
      <c r="T481" s="302">
        <f>CONVERT(R481,"F","C")</f>
        <v>12.222222222222221</v>
      </c>
      <c r="U481" s="302">
        <f>CONVERT(S481,"F","C")</f>
        <v>13.888888888888889</v>
      </c>
      <c r="V481" s="302"/>
    </row>
    <row r="482" spans="1:30" s="51" customFormat="1" ht="14.45">
      <c r="A482" s="289">
        <v>44254</v>
      </c>
      <c r="B482" s="290" t="s">
        <v>864</v>
      </c>
      <c r="C482" s="290">
        <v>201</v>
      </c>
      <c r="D482" s="290" t="str">
        <f>VLOOKUP(C482,site.locations!$A$2:$I$27,2)</f>
        <v>Middle Fork of W.R. at Harris Rd</v>
      </c>
      <c r="E482" s="290" t="s">
        <v>865</v>
      </c>
      <c r="F482" s="290" t="s">
        <v>218</v>
      </c>
      <c r="G482" s="290">
        <v>38</v>
      </c>
      <c r="H482" s="290">
        <v>113.9</v>
      </c>
      <c r="I482" s="290">
        <v>7.3</v>
      </c>
      <c r="J482" s="290">
        <v>64.7</v>
      </c>
      <c r="K482" s="290">
        <v>0.5</v>
      </c>
      <c r="L482" s="290">
        <v>1.2E-2</v>
      </c>
      <c r="M482" s="290">
        <v>1.1000000000000001</v>
      </c>
      <c r="N482" s="290">
        <v>4.3</v>
      </c>
      <c r="O482" s="286"/>
      <c r="P482" s="304"/>
      <c r="Q482" s="288">
        <v>0.58680555555555558</v>
      </c>
      <c r="R482" s="305">
        <v>48</v>
      </c>
      <c r="S482" s="305">
        <v>60</v>
      </c>
      <c r="T482" s="302">
        <f>CONVERT(R482,"F","C")</f>
        <v>8.8888888888888893</v>
      </c>
      <c r="U482" s="302">
        <f>CONVERT(S482,"F","C")</f>
        <v>15.555555555555555</v>
      </c>
      <c r="V482" s="302"/>
    </row>
    <row r="483" spans="1:30" s="51" customFormat="1" ht="14.45">
      <c r="A483" s="289">
        <v>44254</v>
      </c>
      <c r="B483" s="290" t="s">
        <v>866</v>
      </c>
      <c r="C483" s="290">
        <v>210</v>
      </c>
      <c r="D483" s="290" t="str">
        <f>VLOOKUP(C483,site.locations!$A$2:$I$27,2)</f>
        <v>Town Branch (White River Ball fields)</v>
      </c>
      <c r="E483" s="290" t="s">
        <v>867</v>
      </c>
      <c r="F483" s="290" t="s">
        <v>218</v>
      </c>
      <c r="G483" s="290">
        <v>108</v>
      </c>
      <c r="H483" s="290">
        <v>589</v>
      </c>
      <c r="I483" s="290">
        <v>8</v>
      </c>
      <c r="J483" s="290">
        <v>308.7</v>
      </c>
      <c r="K483" s="290">
        <v>0.85</v>
      </c>
      <c r="L483" s="290">
        <v>1.6E-2</v>
      </c>
      <c r="M483" s="290">
        <v>2.8</v>
      </c>
      <c r="N483" s="290">
        <v>3.3</v>
      </c>
      <c r="O483" s="286"/>
      <c r="P483" s="304"/>
      <c r="Q483" s="288">
        <v>0.57291666666666663</v>
      </c>
      <c r="R483" s="51">
        <f>CONVERT(T483,"C","F")</f>
        <v>48.2</v>
      </c>
      <c r="S483" s="51">
        <f>CONVERT(U483,"C","F")</f>
        <v>59</v>
      </c>
      <c r="T483" s="51">
        <v>9</v>
      </c>
      <c r="U483" s="51">
        <v>15</v>
      </c>
    </row>
    <row r="484" spans="1:30" s="51" customFormat="1" ht="14.45">
      <c r="A484" s="289">
        <v>44317</v>
      </c>
      <c r="B484" s="290" t="s">
        <v>868</v>
      </c>
      <c r="C484" s="290">
        <v>303</v>
      </c>
      <c r="D484" s="290" t="str">
        <f>VLOOKUP(C484,site.locations!$A$2:$I$27,2)</f>
        <v>Clear Creek</v>
      </c>
      <c r="E484" s="290" t="s">
        <v>258</v>
      </c>
      <c r="F484" s="290" t="s">
        <v>218</v>
      </c>
      <c r="G484" s="290">
        <v>52</v>
      </c>
      <c r="H484" s="290">
        <v>156.19999999999999</v>
      </c>
      <c r="I484" s="290">
        <v>7.4</v>
      </c>
      <c r="J484" s="290">
        <v>103.3</v>
      </c>
      <c r="K484" s="290">
        <v>3.59</v>
      </c>
      <c r="L484" s="290">
        <v>4.2000000000000003E-2</v>
      </c>
      <c r="M484" s="290">
        <v>3.5</v>
      </c>
      <c r="N484" s="290">
        <v>4.9000000000000004</v>
      </c>
      <c r="O484" s="286"/>
      <c r="P484" s="304"/>
      <c r="Q484" s="288">
        <v>0.45833333333333331</v>
      </c>
      <c r="R484" s="51">
        <v>56</v>
      </c>
      <c r="S484" s="51">
        <v>76</v>
      </c>
      <c r="T484" s="302">
        <f>CONVERT(R484,"F","C")</f>
        <v>13.333333333333332</v>
      </c>
      <c r="U484" s="302">
        <f>CONVERT(S484,"F","C")</f>
        <v>24.444444444444443</v>
      </c>
      <c r="V484" s="302"/>
      <c r="W484" s="51">
        <v>3</v>
      </c>
      <c r="X484" s="51">
        <v>0</v>
      </c>
      <c r="Y484" s="51">
        <v>1</v>
      </c>
      <c r="Z484" s="51">
        <v>9</v>
      </c>
      <c r="AA484" s="51">
        <v>0</v>
      </c>
      <c r="AB484" s="51">
        <v>1</v>
      </c>
      <c r="AC484" s="51">
        <v>10</v>
      </c>
      <c r="AD484" s="51" t="s">
        <v>183</v>
      </c>
    </row>
    <row r="485" spans="1:30" s="51" customFormat="1" ht="14.45">
      <c r="A485" s="289">
        <v>44317</v>
      </c>
      <c r="B485" s="290" t="s">
        <v>869</v>
      </c>
      <c r="C485" s="290">
        <v>304</v>
      </c>
      <c r="D485" s="290" t="str">
        <f>VLOOKUP(C485,site.locations!$A$2:$I$27,2)</f>
        <v>Clifty Creek</v>
      </c>
      <c r="E485" s="290" t="s">
        <v>256</v>
      </c>
      <c r="F485" s="290" t="s">
        <v>218</v>
      </c>
      <c r="G485" s="290">
        <v>104</v>
      </c>
      <c r="H485" s="290">
        <v>269.2</v>
      </c>
      <c r="I485" s="290">
        <v>7.6</v>
      </c>
      <c r="J485" s="290">
        <v>154.19999999999999</v>
      </c>
      <c r="K485" s="290">
        <v>3.45</v>
      </c>
      <c r="L485" s="290">
        <v>3.7999999999999999E-2</v>
      </c>
      <c r="M485" s="290">
        <v>4.3</v>
      </c>
      <c r="N485" s="290">
        <v>2.9</v>
      </c>
      <c r="O485" s="286"/>
      <c r="P485" s="304"/>
      <c r="Q485" s="288">
        <v>0.4375</v>
      </c>
      <c r="R485" s="51">
        <v>56</v>
      </c>
      <c r="S485" s="51">
        <v>70</v>
      </c>
      <c r="T485" s="302">
        <f>CONVERT(R485,"F","C")</f>
        <v>13.333333333333332</v>
      </c>
      <c r="U485" s="302">
        <f>CONVERT(S485,"F","C")</f>
        <v>21.111111111111111</v>
      </c>
      <c r="V485" s="302"/>
      <c r="W485" s="51">
        <v>2</v>
      </c>
      <c r="X485" s="51">
        <v>0</v>
      </c>
      <c r="Y485" s="51">
        <v>0</v>
      </c>
      <c r="Z485" s="51">
        <v>6</v>
      </c>
      <c r="AA485" s="51">
        <v>0</v>
      </c>
      <c r="AB485" s="51">
        <v>0</v>
      </c>
      <c r="AC485" s="51">
        <v>6</v>
      </c>
      <c r="AD485" s="51" t="s">
        <v>182</v>
      </c>
    </row>
    <row r="486" spans="1:30" s="51" customFormat="1" ht="14.45">
      <c r="A486" s="289">
        <v>44319</v>
      </c>
      <c r="B486" s="290" t="s">
        <v>870</v>
      </c>
      <c r="C486" s="290">
        <v>300</v>
      </c>
      <c r="D486" s="290" t="str">
        <f>VLOOKUP(C486,site.locations!$A$2:$I$27,2)</f>
        <v>Brush Creek</v>
      </c>
      <c r="E486" s="290" t="s">
        <v>260</v>
      </c>
      <c r="F486" s="290" t="s">
        <v>218</v>
      </c>
      <c r="G486" s="290">
        <v>112</v>
      </c>
      <c r="H486" s="290">
        <v>306</v>
      </c>
      <c r="I486" s="290">
        <v>7.6</v>
      </c>
      <c r="J486" s="290">
        <v>169.8</v>
      </c>
      <c r="K486" s="290">
        <v>3.67</v>
      </c>
      <c r="L486" s="290">
        <v>0.04</v>
      </c>
      <c r="M486" s="290">
        <v>10.6</v>
      </c>
      <c r="N486" s="290">
        <v>4.5999999999999996</v>
      </c>
      <c r="O486" s="286"/>
      <c r="P486" s="304"/>
      <c r="Q486" s="288">
        <v>0.43194444444444446</v>
      </c>
      <c r="R486" s="51">
        <f>CONVERT(T486,"C","F")</f>
        <v>75.2</v>
      </c>
      <c r="S486" s="51">
        <f>CONVERT(U486,"C","F")</f>
        <v>59</v>
      </c>
      <c r="T486" s="302">
        <v>24</v>
      </c>
      <c r="U486" s="302">
        <v>15</v>
      </c>
      <c r="V486" s="302"/>
      <c r="W486" s="51">
        <v>3</v>
      </c>
      <c r="X486" s="51">
        <v>1</v>
      </c>
      <c r="Y486" s="51">
        <v>0</v>
      </c>
      <c r="Z486" s="51">
        <v>9</v>
      </c>
      <c r="AA486" s="51">
        <v>2</v>
      </c>
      <c r="AB486" s="51">
        <v>0</v>
      </c>
      <c r="AC486" s="51">
        <v>11</v>
      </c>
      <c r="AD486" s="51" t="s">
        <v>183</v>
      </c>
    </row>
    <row r="487" spans="1:30" s="51" customFormat="1" ht="14.45">
      <c r="A487" s="289">
        <v>44319</v>
      </c>
      <c r="B487" s="290" t="s">
        <v>871</v>
      </c>
      <c r="C487" s="290">
        <v>102</v>
      </c>
      <c r="D487" s="290" t="str">
        <f>VLOOKUP(C487,site.locations!$A$2:$I$27,2)</f>
        <v>West Fork (Brentwood Park)</v>
      </c>
      <c r="E487" s="290" t="s">
        <v>752</v>
      </c>
      <c r="F487" s="290" t="s">
        <v>218</v>
      </c>
      <c r="G487" s="290">
        <v>16</v>
      </c>
      <c r="H487" s="290">
        <v>51.3</v>
      </c>
      <c r="I487" s="290">
        <v>7</v>
      </c>
      <c r="J487" s="290">
        <v>42.7</v>
      </c>
      <c r="K487" s="290">
        <v>0.47</v>
      </c>
      <c r="L487" s="290">
        <v>3.5000000000000003E-2</v>
      </c>
      <c r="M487" s="290">
        <v>1.9</v>
      </c>
      <c r="N487" s="290">
        <v>14.4</v>
      </c>
      <c r="O487" s="306"/>
      <c r="P487" s="307"/>
      <c r="Q487" s="308">
        <v>0.65208333333333335</v>
      </c>
      <c r="R487" s="51">
        <v>64</v>
      </c>
      <c r="S487" s="51">
        <v>80</v>
      </c>
      <c r="T487" s="302">
        <f>CONVERT(R487,"F","C")</f>
        <v>17.777777777777779</v>
      </c>
      <c r="U487" s="302">
        <f>CONVERT(S487,"F","C")</f>
        <v>26.666666666666664</v>
      </c>
      <c r="V487" s="302"/>
      <c r="W487" s="51">
        <v>2</v>
      </c>
      <c r="X487" s="51">
        <v>1</v>
      </c>
      <c r="Y487" s="51">
        <v>1</v>
      </c>
      <c r="Z487" s="51">
        <v>6</v>
      </c>
      <c r="AA487" s="51">
        <v>2</v>
      </c>
      <c r="AB487" s="51">
        <v>1</v>
      </c>
      <c r="AC487" s="51">
        <v>9</v>
      </c>
      <c r="AD487" s="51" t="s">
        <v>182</v>
      </c>
    </row>
    <row r="488" spans="1:30" s="51" customFormat="1" ht="14.45">
      <c r="A488" s="289">
        <v>44322</v>
      </c>
      <c r="B488" s="290" t="s">
        <v>872</v>
      </c>
      <c r="C488" s="290">
        <v>302</v>
      </c>
      <c r="D488" s="290" t="str">
        <f>VLOOKUP(C488,site.locations!$A$2:$I$27,2)</f>
        <v>Glade Creek</v>
      </c>
      <c r="E488" s="290" t="s">
        <v>576</v>
      </c>
      <c r="F488" s="290" t="s">
        <v>218</v>
      </c>
      <c r="G488" s="290">
        <v>98</v>
      </c>
      <c r="H488" s="290">
        <v>244.3</v>
      </c>
      <c r="I488" s="290">
        <v>7.3</v>
      </c>
      <c r="J488" s="290">
        <v>144.9</v>
      </c>
      <c r="K488" s="290">
        <v>3.75</v>
      </c>
      <c r="L488" s="290">
        <v>3.4000000000000002E-2</v>
      </c>
      <c r="M488" s="290">
        <v>1.3</v>
      </c>
      <c r="N488" s="290">
        <v>3.4</v>
      </c>
      <c r="O488" s="286"/>
      <c r="P488" s="304"/>
      <c r="Q488" s="288"/>
      <c r="T488" s="302"/>
      <c r="U488" s="302"/>
      <c r="V488" s="302"/>
    </row>
    <row r="489" spans="1:30" s="51" customFormat="1" ht="14.45">
      <c r="A489" s="289">
        <v>44322</v>
      </c>
      <c r="B489" s="290" t="s">
        <v>873</v>
      </c>
      <c r="C489" s="290">
        <v>109</v>
      </c>
      <c r="D489" s="290" t="str">
        <f>VLOOKUP(C489,site.locations!$A$2:$I$27,2)</f>
        <v>War Eagle Creek near CR6129</v>
      </c>
      <c r="E489" s="290" t="s">
        <v>874</v>
      </c>
      <c r="F489" s="290" t="s">
        <v>218</v>
      </c>
      <c r="G489" s="290">
        <v>34</v>
      </c>
      <c r="H489" s="290">
        <v>60.4</v>
      </c>
      <c r="I489" s="290">
        <v>7</v>
      </c>
      <c r="J489" s="290">
        <v>42.4</v>
      </c>
      <c r="K489" s="290">
        <v>0.37</v>
      </c>
      <c r="L489" s="290">
        <v>2.8000000000000001E-2</v>
      </c>
      <c r="M489" s="290">
        <v>1.7</v>
      </c>
      <c r="N489" s="290">
        <v>11.5</v>
      </c>
      <c r="O489" s="286"/>
      <c r="P489" s="304"/>
      <c r="Q489" s="288">
        <v>0.6875</v>
      </c>
      <c r="R489" s="51">
        <f t="shared" ref="R489:S491" si="2">CONVERT(T489,"C","F")</f>
        <v>62.6</v>
      </c>
      <c r="S489" s="51">
        <f t="shared" si="2"/>
        <v>66.2</v>
      </c>
      <c r="T489" s="302">
        <v>17</v>
      </c>
      <c r="U489" s="302">
        <v>19</v>
      </c>
      <c r="V489" s="302"/>
      <c r="W489" s="51">
        <v>5</v>
      </c>
      <c r="X489" s="51">
        <v>2</v>
      </c>
      <c r="Y489" s="51">
        <v>1</v>
      </c>
      <c r="Z489" s="51">
        <v>15</v>
      </c>
      <c r="AA489" s="51">
        <v>4</v>
      </c>
      <c r="AB489" s="51">
        <v>2</v>
      </c>
      <c r="AC489" s="51">
        <v>21</v>
      </c>
      <c r="AD489" s="51" t="s">
        <v>184</v>
      </c>
    </row>
    <row r="490" spans="1:30" s="51" customFormat="1" ht="14.45">
      <c r="A490" s="289">
        <v>44327</v>
      </c>
      <c r="B490" s="290" t="s">
        <v>875</v>
      </c>
      <c r="C490" s="290">
        <v>103</v>
      </c>
      <c r="D490" s="290" t="str">
        <f>VLOOKUP(C490,site.locations!$A$2:$I$27,2)</f>
        <v>Baldwin Creek Near St. Paul</v>
      </c>
      <c r="E490" s="290" t="s">
        <v>579</v>
      </c>
      <c r="F490" s="290" t="s">
        <v>218</v>
      </c>
      <c r="G490" s="290">
        <v>6</v>
      </c>
      <c r="H490" s="290">
        <v>18.100000000000001</v>
      </c>
      <c r="I490" s="290">
        <v>5.5</v>
      </c>
      <c r="J490" s="290">
        <v>17.3</v>
      </c>
      <c r="K490" s="290">
        <v>0.08</v>
      </c>
      <c r="L490" s="290">
        <v>1.6E-2</v>
      </c>
      <c r="M490" s="290">
        <v>0.2</v>
      </c>
      <c r="N490" s="290">
        <v>10.7</v>
      </c>
      <c r="O490" s="286"/>
      <c r="P490" s="304"/>
      <c r="Q490" s="288">
        <v>0.48958333333333331</v>
      </c>
      <c r="R490" s="51">
        <f t="shared" si="2"/>
        <v>57.2</v>
      </c>
      <c r="S490" s="51">
        <f t="shared" si="2"/>
        <v>62.6</v>
      </c>
      <c r="T490" s="302">
        <v>14</v>
      </c>
      <c r="U490" s="302">
        <v>17</v>
      </c>
      <c r="V490" s="302"/>
      <c r="W490" s="51">
        <v>2</v>
      </c>
      <c r="X490" s="51">
        <v>0</v>
      </c>
      <c r="Y490" s="51">
        <v>0</v>
      </c>
      <c r="Z490" s="51">
        <v>6</v>
      </c>
      <c r="AA490" s="51">
        <v>0</v>
      </c>
      <c r="AB490" s="51">
        <v>0</v>
      </c>
      <c r="AC490" s="51">
        <v>6</v>
      </c>
      <c r="AD490" s="51" t="s">
        <v>182</v>
      </c>
    </row>
    <row r="491" spans="1:30" s="51" customFormat="1" ht="14.45">
      <c r="A491" s="289">
        <v>44327</v>
      </c>
      <c r="B491" s="290" t="s">
        <v>876</v>
      </c>
      <c r="C491" s="290">
        <v>205</v>
      </c>
      <c r="D491" s="290" t="str">
        <f>VLOOKUP(C491,site.locations!$A$2:$I$27,2)</f>
        <v>Hock Creek</v>
      </c>
      <c r="E491" s="290" t="s">
        <v>562</v>
      </c>
      <c r="F491" s="290" t="s">
        <v>218</v>
      </c>
      <c r="G491" s="290">
        <v>28</v>
      </c>
      <c r="H491" s="290">
        <v>81.599999999999994</v>
      </c>
      <c r="I491" s="290">
        <v>7</v>
      </c>
      <c r="J491" s="290">
        <v>44.4</v>
      </c>
      <c r="K491" s="290">
        <v>0.59</v>
      </c>
      <c r="L491" s="290">
        <v>1.0999999999999999E-2</v>
      </c>
      <c r="M491" s="290">
        <v>0.4</v>
      </c>
      <c r="N491" s="290">
        <v>3</v>
      </c>
      <c r="O491" s="286"/>
      <c r="P491" s="304"/>
      <c r="Q491" s="288">
        <v>0.3888888888888889</v>
      </c>
      <c r="R491" s="51">
        <f t="shared" si="2"/>
        <v>57.2</v>
      </c>
      <c r="S491" s="51">
        <f t="shared" si="2"/>
        <v>59</v>
      </c>
      <c r="T491" s="302">
        <v>14</v>
      </c>
      <c r="U491" s="302">
        <v>15</v>
      </c>
      <c r="V491" s="302"/>
      <c r="W491" s="51">
        <v>2</v>
      </c>
      <c r="X491" s="51">
        <v>1</v>
      </c>
      <c r="Y491" s="51">
        <v>0</v>
      </c>
      <c r="Z491" s="51">
        <v>6</v>
      </c>
      <c r="AA491" s="51">
        <v>2</v>
      </c>
      <c r="AB491" s="51">
        <v>0</v>
      </c>
      <c r="AC491" s="51">
        <v>8</v>
      </c>
      <c r="AD491" s="51" t="s">
        <v>182</v>
      </c>
    </row>
    <row r="492" spans="1:30" s="51" customFormat="1" ht="28.9">
      <c r="A492" s="289">
        <v>44329</v>
      </c>
      <c r="B492" s="290" t="s">
        <v>877</v>
      </c>
      <c r="C492" s="290">
        <v>308</v>
      </c>
      <c r="D492" s="290" t="str">
        <f>VLOOKUP(C492,site.locations!$A$2:$I$27,2)</f>
        <v>Holman Creek Downstream of Huntsville</v>
      </c>
      <c r="E492" s="290" t="s">
        <v>878</v>
      </c>
      <c r="F492" s="290" t="s">
        <v>218</v>
      </c>
      <c r="G492" s="290">
        <v>80</v>
      </c>
      <c r="H492" s="290">
        <v>238.9</v>
      </c>
      <c r="I492" s="290">
        <v>7.7</v>
      </c>
      <c r="J492" s="290">
        <v>134.19999999999999</v>
      </c>
      <c r="K492" s="290">
        <v>1.19</v>
      </c>
      <c r="L492" s="290">
        <v>0.26900000000000002</v>
      </c>
      <c r="M492" s="290">
        <v>1.9</v>
      </c>
      <c r="N492" s="290">
        <v>2.2999999999999998</v>
      </c>
      <c r="O492" s="286"/>
      <c r="P492" s="304"/>
      <c r="Q492" s="288">
        <v>0.45833333333333331</v>
      </c>
      <c r="R492" s="51">
        <v>60</v>
      </c>
      <c r="S492" s="51">
        <v>69</v>
      </c>
      <c r="T492" s="302">
        <f>CONVERT(R492,"F","C")</f>
        <v>15.555555555555555</v>
      </c>
      <c r="U492" s="302">
        <f>CONVERT(S492,"F","C")</f>
        <v>20.555555555555554</v>
      </c>
      <c r="V492" s="302"/>
      <c r="W492" s="51">
        <v>3</v>
      </c>
      <c r="X492" s="51">
        <v>0</v>
      </c>
      <c r="Y492" s="51">
        <v>1</v>
      </c>
      <c r="Z492" s="51">
        <v>9</v>
      </c>
      <c r="AA492" s="51">
        <v>0</v>
      </c>
      <c r="AB492" s="51">
        <v>1</v>
      </c>
      <c r="AC492" s="51">
        <v>10</v>
      </c>
      <c r="AD492" s="51" t="s">
        <v>182</v>
      </c>
    </row>
    <row r="493" spans="1:30" s="51" customFormat="1" ht="28.9">
      <c r="A493" s="289">
        <v>44329</v>
      </c>
      <c r="B493" s="290" t="s">
        <v>879</v>
      </c>
      <c r="C493" s="290">
        <v>307</v>
      </c>
      <c r="D493" s="290" t="str">
        <f>VLOOKUP(C493,site.locations!$A$2:$I$27,2)</f>
        <v>Holman Creek Upstream of Huntsville</v>
      </c>
      <c r="E493" s="290" t="s">
        <v>880</v>
      </c>
      <c r="F493" s="290" t="s">
        <v>218</v>
      </c>
      <c r="G493" s="290">
        <v>62</v>
      </c>
      <c r="H493" s="290">
        <v>152.1</v>
      </c>
      <c r="I493" s="290">
        <v>7.4</v>
      </c>
      <c r="J493" s="290">
        <v>88.7</v>
      </c>
      <c r="K493" s="290">
        <v>0.45</v>
      </c>
      <c r="L493" s="290">
        <v>8.0000000000000002E-3</v>
      </c>
      <c r="M493" s="290">
        <v>0.2</v>
      </c>
      <c r="N493" s="290">
        <v>3.1</v>
      </c>
      <c r="O493" s="286"/>
      <c r="P493" s="304"/>
      <c r="Q493" s="288"/>
      <c r="T493" s="302"/>
      <c r="U493" s="302"/>
      <c r="V493" s="302"/>
    </row>
    <row r="494" spans="1:30" s="51" customFormat="1" ht="14.45">
      <c r="A494" s="289">
        <v>44332</v>
      </c>
      <c r="B494" s="290" t="s">
        <v>881</v>
      </c>
      <c r="C494" s="290">
        <v>104</v>
      </c>
      <c r="D494" s="290" t="str">
        <f>VLOOKUP(C494,site.locations!$A$2:$I$27,2)</f>
        <v>White River Near St. Paul</v>
      </c>
      <c r="E494" s="290" t="s">
        <v>619</v>
      </c>
      <c r="F494" s="290" t="s">
        <v>218</v>
      </c>
      <c r="G494" s="290">
        <v>8</v>
      </c>
      <c r="H494" s="290">
        <v>24.1</v>
      </c>
      <c r="I494" s="290">
        <v>6.5</v>
      </c>
      <c r="J494" s="290">
        <v>20</v>
      </c>
      <c r="K494" s="290">
        <v>0.26</v>
      </c>
      <c r="L494" s="290">
        <v>1.7000000000000001E-2</v>
      </c>
      <c r="M494" s="290">
        <v>0</v>
      </c>
      <c r="N494" s="290">
        <v>8.3000000000000007</v>
      </c>
      <c r="O494" s="286"/>
      <c r="P494" s="304"/>
      <c r="Q494" s="288">
        <v>0.57291666666666663</v>
      </c>
      <c r="R494" s="51">
        <v>61</v>
      </c>
      <c r="S494" s="51">
        <v>71</v>
      </c>
      <c r="T494" s="302">
        <f t="shared" ref="T494:U496" si="3">CONVERT(R494,"F","C")</f>
        <v>16.111111111111111</v>
      </c>
      <c r="U494" s="302">
        <f t="shared" si="3"/>
        <v>21.666666666666668</v>
      </c>
      <c r="V494" s="302"/>
      <c r="W494" s="51">
        <v>3</v>
      </c>
      <c r="X494" s="51">
        <v>0</v>
      </c>
      <c r="Y494" s="51">
        <v>1</v>
      </c>
      <c r="Z494" s="51">
        <v>9</v>
      </c>
      <c r="AA494" s="51">
        <v>0</v>
      </c>
      <c r="AB494" s="51">
        <v>1</v>
      </c>
      <c r="AC494" s="51">
        <v>10</v>
      </c>
      <c r="AD494" s="51" t="s">
        <v>182</v>
      </c>
    </row>
    <row r="495" spans="1:30" s="51" customFormat="1" ht="14.45">
      <c r="A495" s="289">
        <v>44333</v>
      </c>
      <c r="B495" s="290" t="s">
        <v>882</v>
      </c>
      <c r="C495" s="290">
        <v>201</v>
      </c>
      <c r="D495" s="290" t="str">
        <f>VLOOKUP(C495,site.locations!$A$2:$I$27,2)</f>
        <v>Middle Fork of W.R. at Harris Rd</v>
      </c>
      <c r="E495" s="290" t="s">
        <v>569</v>
      </c>
      <c r="F495" s="290" t="s">
        <v>218</v>
      </c>
      <c r="G495" s="290">
        <v>44</v>
      </c>
      <c r="H495" s="290">
        <v>101.5</v>
      </c>
      <c r="I495" s="290">
        <v>7.4</v>
      </c>
      <c r="J495" s="290">
        <v>55.8</v>
      </c>
      <c r="K495" s="290">
        <v>0.25</v>
      </c>
      <c r="L495" s="290">
        <v>0</v>
      </c>
      <c r="M495" s="290">
        <v>0.2</v>
      </c>
      <c r="N495" s="290">
        <v>2</v>
      </c>
      <c r="O495" s="286"/>
      <c r="P495" s="304"/>
      <c r="Q495" s="288">
        <v>0.62916666666666665</v>
      </c>
      <c r="R495" s="51">
        <v>70</v>
      </c>
      <c r="S495" s="51">
        <v>78</v>
      </c>
      <c r="T495" s="302">
        <f t="shared" si="3"/>
        <v>21.111111111111111</v>
      </c>
      <c r="U495" s="302">
        <f t="shared" si="3"/>
        <v>25.555555555555554</v>
      </c>
      <c r="V495" s="302"/>
      <c r="W495" s="51">
        <v>0</v>
      </c>
      <c r="X495" s="51">
        <v>2</v>
      </c>
      <c r="Y495" s="51">
        <v>0</v>
      </c>
      <c r="Z495" s="51">
        <v>0</v>
      </c>
      <c r="AA495" s="51">
        <v>4</v>
      </c>
      <c r="AB495" s="51">
        <v>0</v>
      </c>
      <c r="AC495" s="51">
        <v>4</v>
      </c>
      <c r="AD495" s="51" t="s">
        <v>182</v>
      </c>
    </row>
    <row r="496" spans="1:30" s="51" customFormat="1" ht="14.45">
      <c r="A496" s="289">
        <v>44352</v>
      </c>
      <c r="B496" s="290" t="s">
        <v>883</v>
      </c>
      <c r="C496" s="290">
        <v>210</v>
      </c>
      <c r="D496" s="290" t="str">
        <f>VLOOKUP(C496,site.locations!$A$2:$I$27,2)</f>
        <v>Town Branch (White River Ball fields)</v>
      </c>
      <c r="E496" s="290" t="s">
        <v>750</v>
      </c>
      <c r="F496" s="290" t="s">
        <v>218</v>
      </c>
      <c r="G496" s="290">
        <v>140</v>
      </c>
      <c r="H496" s="290">
        <v>420</v>
      </c>
      <c r="I496" s="290">
        <v>7.7</v>
      </c>
      <c r="J496" s="290">
        <v>252.4</v>
      </c>
      <c r="K496" s="290">
        <v>1.1599999999999999</v>
      </c>
      <c r="L496" s="290">
        <v>2.1999999999999999E-2</v>
      </c>
      <c r="M496" s="290">
        <v>3.5</v>
      </c>
      <c r="N496" s="290">
        <v>4.0999999999999996</v>
      </c>
      <c r="O496" s="286"/>
      <c r="P496" s="304"/>
      <c r="Q496" s="288">
        <v>0.4375</v>
      </c>
      <c r="R496" s="51">
        <v>82</v>
      </c>
      <c r="S496" s="51">
        <v>89</v>
      </c>
      <c r="T496" s="302">
        <f t="shared" si="3"/>
        <v>27.777777777777779</v>
      </c>
      <c r="U496" s="302">
        <f t="shared" si="3"/>
        <v>31.666666666666664</v>
      </c>
      <c r="V496" s="302"/>
      <c r="W496" s="51">
        <v>3</v>
      </c>
      <c r="X496" s="51">
        <v>3</v>
      </c>
      <c r="Y496" s="51">
        <v>0</v>
      </c>
      <c r="Z496" s="51">
        <v>9</v>
      </c>
      <c r="AA496" s="51">
        <v>6</v>
      </c>
      <c r="AB496" s="51">
        <v>0</v>
      </c>
      <c r="AC496" s="51">
        <v>15</v>
      </c>
      <c r="AD496" s="51" t="s">
        <v>183</v>
      </c>
    </row>
    <row r="497" spans="1:30" s="51" customFormat="1" ht="14.45">
      <c r="A497" s="289">
        <v>44416</v>
      </c>
      <c r="B497" s="290" t="s">
        <v>884</v>
      </c>
      <c r="C497" s="290">
        <v>300</v>
      </c>
      <c r="D497" s="290" t="str">
        <f>VLOOKUP(C497,site.locations!$A$2:$I$27,2)</f>
        <v>Brush Creek</v>
      </c>
      <c r="E497" s="290" t="s">
        <v>260</v>
      </c>
      <c r="F497" s="290" t="s">
        <v>218</v>
      </c>
      <c r="G497" s="290">
        <v>160</v>
      </c>
      <c r="H497" s="290">
        <v>409</v>
      </c>
      <c r="I497" s="290">
        <v>7.6</v>
      </c>
      <c r="J497" s="290">
        <v>218.7</v>
      </c>
      <c r="K497" s="290">
        <v>3.38</v>
      </c>
      <c r="L497" s="290">
        <v>1.6E-2</v>
      </c>
      <c r="M497" s="290">
        <v>0.6</v>
      </c>
      <c r="N497" s="290">
        <v>0.9</v>
      </c>
      <c r="O497" s="286"/>
      <c r="P497" s="304"/>
      <c r="Q497" s="288">
        <v>0.71875</v>
      </c>
      <c r="R497" s="51">
        <f>CONVERT(T497,"C","F")</f>
        <v>86</v>
      </c>
      <c r="S497" s="51">
        <f>CONVERT(U497,"C","F")</f>
        <v>86</v>
      </c>
      <c r="T497" s="302">
        <v>30</v>
      </c>
      <c r="U497" s="302">
        <v>30</v>
      </c>
      <c r="V497" s="302"/>
      <c r="W497" s="51">
        <v>5</v>
      </c>
      <c r="X497" s="51">
        <v>2</v>
      </c>
      <c r="Y497" s="51">
        <v>0</v>
      </c>
      <c r="Z497" s="51">
        <v>15</v>
      </c>
      <c r="AA497" s="51">
        <v>4</v>
      </c>
      <c r="AB497" s="51">
        <v>0</v>
      </c>
      <c r="AC497" s="51">
        <v>19</v>
      </c>
      <c r="AD497" s="51" t="s">
        <v>184</v>
      </c>
    </row>
    <row r="498" spans="1:30" s="51" customFormat="1" ht="14.45">
      <c r="A498" s="289">
        <v>44416</v>
      </c>
      <c r="B498" s="290" t="s">
        <v>885</v>
      </c>
      <c r="C498" s="290">
        <v>303</v>
      </c>
      <c r="D498" s="290" t="str">
        <f>VLOOKUP(C498,site.locations!$A$2:$I$27,2)</f>
        <v>Clear Creek</v>
      </c>
      <c r="E498" s="290" t="s">
        <v>258</v>
      </c>
      <c r="F498" s="290" t="s">
        <v>218</v>
      </c>
      <c r="G498" s="290">
        <v>108</v>
      </c>
      <c r="H498" s="290">
        <v>279.60000000000002</v>
      </c>
      <c r="I498" s="290">
        <v>7.4</v>
      </c>
      <c r="J498" s="290">
        <v>160.4</v>
      </c>
      <c r="K498" s="290">
        <v>3.44</v>
      </c>
      <c r="L498" s="290">
        <v>3.1E-2</v>
      </c>
      <c r="M498" s="290">
        <v>0.1</v>
      </c>
      <c r="N498" s="290">
        <v>0.4</v>
      </c>
      <c r="O498" s="286"/>
      <c r="P498" s="304"/>
      <c r="Q498" s="288">
        <v>0.48402777777777778</v>
      </c>
      <c r="R498" s="51">
        <v>78</v>
      </c>
      <c r="S498" s="51">
        <v>84</v>
      </c>
      <c r="T498" s="302">
        <f>CONVERT(R498,"F","C")</f>
        <v>25.555555555555554</v>
      </c>
      <c r="U498" s="302">
        <f>CONVERT(S498,"F","C")</f>
        <v>28.888888888888889</v>
      </c>
      <c r="V498" s="302"/>
      <c r="W498" s="51">
        <v>3</v>
      </c>
      <c r="X498" s="51">
        <v>0</v>
      </c>
      <c r="Y498" s="51">
        <v>1</v>
      </c>
      <c r="Z498" s="51">
        <v>9</v>
      </c>
      <c r="AA498" s="51">
        <v>0</v>
      </c>
      <c r="AB498" s="51">
        <v>1</v>
      </c>
      <c r="AC498" s="51">
        <v>10</v>
      </c>
      <c r="AD498" s="51" t="s">
        <v>182</v>
      </c>
    </row>
    <row r="499" spans="1:30" s="51" customFormat="1" ht="14.45">
      <c r="A499" s="289">
        <v>44416</v>
      </c>
      <c r="B499" s="290" t="s">
        <v>886</v>
      </c>
      <c r="C499" s="290">
        <v>304</v>
      </c>
      <c r="D499" s="290" t="str">
        <f>VLOOKUP(C499,site.locations!$A$2:$I$27,2)</f>
        <v>Clifty Creek</v>
      </c>
      <c r="E499" s="290" t="s">
        <v>256</v>
      </c>
      <c r="F499" s="290" t="s">
        <v>218</v>
      </c>
      <c r="G499" s="290">
        <v>146</v>
      </c>
      <c r="H499" s="290">
        <v>371</v>
      </c>
      <c r="I499" s="290">
        <v>7.4</v>
      </c>
      <c r="J499" s="290">
        <v>211.3</v>
      </c>
      <c r="K499" s="290">
        <v>3.62</v>
      </c>
      <c r="L499" s="290">
        <v>5.0000000000000001E-3</v>
      </c>
      <c r="M499" s="290">
        <v>0.6</v>
      </c>
      <c r="N499" s="290">
        <v>0.6</v>
      </c>
      <c r="O499" s="286"/>
      <c r="P499" s="304"/>
      <c r="Q499" s="288">
        <v>0.41666666666666669</v>
      </c>
      <c r="R499" s="51">
        <f>CONVERT(T499,"C","F")</f>
        <v>84.2</v>
      </c>
      <c r="S499" s="51">
        <f>CONVERT(U499,"C","F")</f>
        <v>84.2</v>
      </c>
      <c r="T499" s="302">
        <v>29</v>
      </c>
      <c r="U499" s="302">
        <v>29</v>
      </c>
      <c r="V499" s="302"/>
      <c r="W499" s="51">
        <v>4</v>
      </c>
      <c r="X499" s="51">
        <v>1</v>
      </c>
      <c r="Y499" s="51">
        <v>1</v>
      </c>
      <c r="Z499" s="51">
        <v>12</v>
      </c>
      <c r="AA499" s="51">
        <v>2</v>
      </c>
      <c r="AB499" s="51">
        <v>1</v>
      </c>
      <c r="AC499" s="51">
        <v>15</v>
      </c>
      <c r="AD499" s="51" t="s">
        <v>183</v>
      </c>
    </row>
    <row r="500" spans="1:30" s="51" customFormat="1" ht="14.45">
      <c r="A500" s="289">
        <v>44416</v>
      </c>
      <c r="B500" s="290" t="s">
        <v>887</v>
      </c>
      <c r="C500" s="51">
        <v>302</v>
      </c>
      <c r="D500" s="297" t="s">
        <v>888</v>
      </c>
      <c r="E500" s="290" t="s">
        <v>513</v>
      </c>
      <c r="F500" s="290" t="s">
        <v>218</v>
      </c>
      <c r="G500" s="290">
        <v>154</v>
      </c>
      <c r="H500" s="290">
        <v>383</v>
      </c>
      <c r="I500" s="290">
        <v>7.7</v>
      </c>
      <c r="J500" s="290">
        <v>227.3</v>
      </c>
      <c r="K500" s="290">
        <v>4.8899999999999997</v>
      </c>
      <c r="L500" s="290">
        <v>5.0000000000000001E-3</v>
      </c>
      <c r="M500" s="290">
        <v>2.4</v>
      </c>
      <c r="N500" s="290">
        <v>1.8</v>
      </c>
      <c r="O500" s="286"/>
      <c r="P500" s="304"/>
      <c r="Q500" s="288">
        <v>0.65277777777777779</v>
      </c>
      <c r="R500" s="51">
        <v>88</v>
      </c>
      <c r="S500" s="51">
        <v>92</v>
      </c>
      <c r="T500" s="302">
        <f>CONVERT(R500, "F","C")</f>
        <v>31.111111111111111</v>
      </c>
      <c r="U500" s="302">
        <f>CONVERT(S500, "F","C")</f>
        <v>33.333333333333336</v>
      </c>
      <c r="V500" s="302"/>
      <c r="W500" s="51">
        <v>5</v>
      </c>
      <c r="X500" s="51">
        <v>2</v>
      </c>
      <c r="Y500" s="51">
        <v>1</v>
      </c>
      <c r="Z500" s="51">
        <v>15</v>
      </c>
      <c r="AA500" s="51">
        <v>4</v>
      </c>
      <c r="AB500" s="51">
        <v>1</v>
      </c>
      <c r="AC500" s="51">
        <v>20</v>
      </c>
      <c r="AD500" s="51" t="s">
        <v>184</v>
      </c>
    </row>
    <row r="501" spans="1:30" s="51" customFormat="1" ht="14.45">
      <c r="A501" s="289">
        <v>44416</v>
      </c>
      <c r="B501" s="290" t="s">
        <v>889</v>
      </c>
      <c r="C501" s="290">
        <v>201</v>
      </c>
      <c r="D501" s="290" t="str">
        <f>VLOOKUP(C501,site.locations!$A$2:$I$27,2)</f>
        <v>Middle Fork of W.R. at Harris Rd</v>
      </c>
      <c r="E501" s="290" t="s">
        <v>569</v>
      </c>
      <c r="F501" s="290" t="s">
        <v>218</v>
      </c>
      <c r="G501" s="290">
        <v>58</v>
      </c>
      <c r="H501" s="290">
        <v>144.6</v>
      </c>
      <c r="I501" s="290">
        <v>7.4</v>
      </c>
      <c r="J501" s="290">
        <v>74.400000000000006</v>
      </c>
      <c r="K501" s="290">
        <v>0.18</v>
      </c>
      <c r="L501" s="290">
        <v>0</v>
      </c>
      <c r="M501" s="290">
        <v>3</v>
      </c>
      <c r="N501" s="290">
        <v>1.9</v>
      </c>
      <c r="O501" s="286"/>
      <c r="P501" s="304"/>
      <c r="Q501" s="288">
        <v>0.65763888888888888</v>
      </c>
      <c r="R501" s="51">
        <f>CONVERT(T501,"C","F")</f>
        <v>84.2</v>
      </c>
      <c r="S501" s="51">
        <f>CONVERT(U501,"C","F")</f>
        <v>87.800000000000011</v>
      </c>
      <c r="T501" s="302">
        <v>29</v>
      </c>
      <c r="U501" s="302">
        <v>31</v>
      </c>
      <c r="V501" s="302"/>
      <c r="W501" s="51">
        <v>3</v>
      </c>
      <c r="X501" s="51">
        <v>2</v>
      </c>
      <c r="Y501" s="51">
        <v>0</v>
      </c>
      <c r="Z501" s="51">
        <v>9</v>
      </c>
      <c r="AA501" s="51">
        <v>4</v>
      </c>
      <c r="AB501" s="51">
        <v>0</v>
      </c>
      <c r="AC501" s="51">
        <v>13</v>
      </c>
      <c r="AD501" s="51" t="s">
        <v>183</v>
      </c>
    </row>
    <row r="502" spans="1:30" s="51" customFormat="1" ht="14.45">
      <c r="A502" s="289">
        <v>44416</v>
      </c>
      <c r="B502" s="290" t="s">
        <v>890</v>
      </c>
      <c r="C502" s="290">
        <v>104</v>
      </c>
      <c r="D502" s="290" t="str">
        <f>VLOOKUP(C502,site.locations!$A$2:$I$27,2)</f>
        <v>White River Near St. Paul</v>
      </c>
      <c r="E502" s="290" t="s">
        <v>891</v>
      </c>
      <c r="F502" s="290" t="s">
        <v>218</v>
      </c>
      <c r="G502" s="290">
        <v>16</v>
      </c>
      <c r="H502" s="290">
        <v>41.6</v>
      </c>
      <c r="I502" s="290">
        <v>6.6</v>
      </c>
      <c r="J502" s="290">
        <v>27.3</v>
      </c>
      <c r="K502" s="290">
        <v>0.42</v>
      </c>
      <c r="L502" s="290">
        <v>1E-3</v>
      </c>
      <c r="M502" s="290">
        <v>0.8</v>
      </c>
      <c r="N502" s="290">
        <v>3</v>
      </c>
      <c r="O502" s="286"/>
      <c r="P502" s="304"/>
      <c r="Q502" s="288">
        <v>0.66666666666666663</v>
      </c>
      <c r="R502" s="51">
        <f>CONVERT(T502,"C","F")</f>
        <v>82.4</v>
      </c>
      <c r="S502" s="51">
        <f>CONVERT(U502,"C","F")</f>
        <v>87.800000000000011</v>
      </c>
      <c r="T502" s="302">
        <v>28</v>
      </c>
      <c r="U502" s="302">
        <v>31</v>
      </c>
      <c r="V502" s="302"/>
      <c r="W502" s="51">
        <v>5</v>
      </c>
      <c r="X502" s="51">
        <v>2</v>
      </c>
      <c r="Y502" s="51">
        <v>0</v>
      </c>
      <c r="Z502" s="51">
        <v>15</v>
      </c>
      <c r="AA502" s="51">
        <v>4</v>
      </c>
      <c r="AB502" s="51">
        <v>0</v>
      </c>
      <c r="AC502" s="51">
        <v>19</v>
      </c>
      <c r="AD502" s="51" t="s">
        <v>184</v>
      </c>
    </row>
    <row r="503" spans="1:30" s="51" customFormat="1" ht="14.45">
      <c r="A503" s="289">
        <v>44417</v>
      </c>
      <c r="B503" s="290" t="s">
        <v>892</v>
      </c>
      <c r="C503" s="290">
        <v>102</v>
      </c>
      <c r="D503" s="290" t="str">
        <f>VLOOKUP(C503,site.locations!$A$2:$I$27,2)</f>
        <v>West Fork (Brentwood Park)</v>
      </c>
      <c r="E503" s="290" t="s">
        <v>893</v>
      </c>
      <c r="F503" s="290" t="s">
        <v>218</v>
      </c>
      <c r="G503" s="290">
        <v>44</v>
      </c>
      <c r="H503" s="290">
        <v>112.8</v>
      </c>
      <c r="I503" s="290">
        <v>7.5</v>
      </c>
      <c r="J503" s="290">
        <v>58.9</v>
      </c>
      <c r="K503" s="290">
        <v>0.23</v>
      </c>
      <c r="L503" s="290">
        <v>0</v>
      </c>
      <c r="M503" s="290">
        <v>1.3</v>
      </c>
      <c r="N503" s="290">
        <v>1.2</v>
      </c>
      <c r="O503" s="286"/>
      <c r="P503" s="304"/>
      <c r="Q503" s="288"/>
      <c r="T503" s="302"/>
      <c r="U503" s="302"/>
      <c r="V503" s="302"/>
    </row>
    <row r="504" spans="1:30" s="51" customFormat="1" ht="14.45">
      <c r="A504" s="289">
        <v>44419</v>
      </c>
      <c r="B504" s="290" t="s">
        <v>894</v>
      </c>
      <c r="C504" s="290">
        <v>103</v>
      </c>
      <c r="D504" s="290" t="str">
        <f>VLOOKUP(C504,site.locations!$A$2:$I$27,2)</f>
        <v>Baldwin Creek Near St. Paul</v>
      </c>
      <c r="E504" s="290" t="s">
        <v>579</v>
      </c>
      <c r="F504" s="290" t="s">
        <v>218</v>
      </c>
      <c r="G504" s="290">
        <v>12</v>
      </c>
      <c r="H504" s="290">
        <v>32</v>
      </c>
      <c r="I504" s="290">
        <v>6.3</v>
      </c>
      <c r="J504" s="290">
        <v>30.4</v>
      </c>
      <c r="K504" s="290">
        <v>0.23</v>
      </c>
      <c r="L504" s="290">
        <v>0</v>
      </c>
      <c r="M504" s="290">
        <v>2.1</v>
      </c>
      <c r="N504" s="290">
        <v>8.9</v>
      </c>
      <c r="O504" s="286"/>
      <c r="P504" s="304"/>
      <c r="Q504" s="288">
        <v>0.39583333333333331</v>
      </c>
      <c r="R504" s="51">
        <f>CONVERT(T504,"C","F")</f>
        <v>75.2</v>
      </c>
      <c r="S504" s="51">
        <f>CONVERT(U504,"C","F")</f>
        <v>80.599999999999994</v>
      </c>
      <c r="T504" s="302">
        <v>24</v>
      </c>
      <c r="U504" s="302">
        <v>27</v>
      </c>
      <c r="V504" s="302"/>
      <c r="W504" s="51">
        <v>4</v>
      </c>
      <c r="X504" s="51">
        <v>1</v>
      </c>
      <c r="Y504" s="51">
        <v>2</v>
      </c>
      <c r="Z504" s="51">
        <v>12</v>
      </c>
      <c r="AA504" s="51">
        <v>2</v>
      </c>
      <c r="AB504" s="51">
        <v>2</v>
      </c>
      <c r="AC504" s="51">
        <v>16</v>
      </c>
      <c r="AD504" s="51" t="s">
        <v>183</v>
      </c>
    </row>
    <row r="505" spans="1:30" s="51" customFormat="1" ht="14.45">
      <c r="A505" s="289">
        <v>44419</v>
      </c>
      <c r="B505" s="290" t="s">
        <v>895</v>
      </c>
      <c r="C505" s="304">
        <v>205</v>
      </c>
      <c r="D505" s="304" t="str">
        <f>VLOOKUP(C505,site.locations!$A$2:$I$27,2)</f>
        <v>Hock Creek</v>
      </c>
      <c r="E505" s="290" t="s">
        <v>585</v>
      </c>
      <c r="F505" s="290" t="s">
        <v>218</v>
      </c>
      <c r="G505" s="290">
        <v>50</v>
      </c>
      <c r="H505" s="290">
        <v>139.1</v>
      </c>
      <c r="I505" s="290">
        <v>7</v>
      </c>
      <c r="J505" s="290">
        <v>78.400000000000006</v>
      </c>
      <c r="K505" s="290">
        <v>0.5</v>
      </c>
      <c r="L505" s="290">
        <v>0</v>
      </c>
      <c r="M505" s="290">
        <v>0.3</v>
      </c>
      <c r="N505" s="290">
        <v>0.5</v>
      </c>
      <c r="O505" s="286"/>
      <c r="P505" s="304"/>
      <c r="Q505" s="288">
        <v>0.65763888888888888</v>
      </c>
      <c r="R505" s="51">
        <v>68</v>
      </c>
      <c r="S505" s="51">
        <v>86</v>
      </c>
      <c r="T505" s="51">
        <f t="shared" ref="T505:U510" si="4">CONVERT(R505,"F","C")</f>
        <v>20</v>
      </c>
      <c r="U505" s="51">
        <f t="shared" si="4"/>
        <v>30</v>
      </c>
      <c r="W505" s="51">
        <v>3</v>
      </c>
      <c r="X505" s="51">
        <v>3</v>
      </c>
      <c r="Y505" s="51">
        <v>3</v>
      </c>
      <c r="Z505" s="51">
        <v>9</v>
      </c>
      <c r="AA505" s="51">
        <v>6</v>
      </c>
      <c r="AB505" s="51">
        <v>3</v>
      </c>
      <c r="AC505" s="51">
        <v>18</v>
      </c>
      <c r="AD505" s="51" t="s">
        <v>184</v>
      </c>
    </row>
    <row r="506" spans="1:30" s="51" customFormat="1" ht="28.9">
      <c r="A506" s="289">
        <v>44419</v>
      </c>
      <c r="B506" s="290" t="s">
        <v>896</v>
      </c>
      <c r="C506" s="290">
        <v>308</v>
      </c>
      <c r="D506" s="290" t="str">
        <f>VLOOKUP(C506,site.locations!$A$2:$I$27,2)</f>
        <v>Holman Creek Downstream of Huntsville</v>
      </c>
      <c r="E506" s="290" t="s">
        <v>604</v>
      </c>
      <c r="F506" s="290" t="s">
        <v>218</v>
      </c>
      <c r="G506" s="290">
        <v>122</v>
      </c>
      <c r="H506" s="290">
        <v>668</v>
      </c>
      <c r="I506" s="290">
        <v>7.6</v>
      </c>
      <c r="J506" s="290">
        <v>347.6</v>
      </c>
      <c r="K506" s="290">
        <v>5.05</v>
      </c>
      <c r="L506" s="290">
        <v>5.5609999999999999</v>
      </c>
      <c r="M506" s="290">
        <v>4.0999999999999996</v>
      </c>
      <c r="N506" s="290">
        <v>1.1000000000000001</v>
      </c>
      <c r="O506" s="286"/>
      <c r="P506" s="304"/>
      <c r="Q506" s="288">
        <v>0.625</v>
      </c>
      <c r="R506" s="51">
        <v>54</v>
      </c>
      <c r="S506" s="51">
        <v>91</v>
      </c>
      <c r="T506" s="302">
        <f t="shared" si="4"/>
        <v>12.222222222222221</v>
      </c>
      <c r="U506" s="302">
        <f t="shared" si="4"/>
        <v>32.777777777777779</v>
      </c>
      <c r="V506" s="302"/>
      <c r="W506" s="51">
        <v>2</v>
      </c>
      <c r="X506" s="51">
        <v>2</v>
      </c>
      <c r="Y506" s="51">
        <v>1</v>
      </c>
      <c r="Z506" s="51">
        <v>6</v>
      </c>
      <c r="AA506" s="51">
        <v>4</v>
      </c>
      <c r="AB506" s="51">
        <v>1</v>
      </c>
      <c r="AC506" s="51">
        <v>11</v>
      </c>
      <c r="AD506" s="51" t="s">
        <v>183</v>
      </c>
    </row>
    <row r="507" spans="1:30" s="51" customFormat="1" ht="28.9">
      <c r="A507" s="289">
        <v>44419</v>
      </c>
      <c r="B507" s="290" t="s">
        <v>897</v>
      </c>
      <c r="C507" s="290">
        <v>307</v>
      </c>
      <c r="D507" s="290" t="str">
        <f>VLOOKUP(C507,site.locations!$A$2:$I$27,2)</f>
        <v>Holman Creek Upstream of Huntsville</v>
      </c>
      <c r="E507" s="290" t="s">
        <v>606</v>
      </c>
      <c r="F507" s="290" t="s">
        <v>218</v>
      </c>
      <c r="G507" s="290">
        <v>132</v>
      </c>
      <c r="H507" s="290">
        <v>334</v>
      </c>
      <c r="I507" s="290">
        <v>6.6</v>
      </c>
      <c r="J507" s="290">
        <v>178.4</v>
      </c>
      <c r="K507" s="290">
        <v>1.73</v>
      </c>
      <c r="L507" s="290">
        <v>2.8000000000000001E-2</v>
      </c>
      <c r="M507" s="290">
        <v>1.4</v>
      </c>
      <c r="N507" s="290">
        <v>1.8</v>
      </c>
      <c r="O507" s="286"/>
      <c r="P507" s="304"/>
      <c r="Q507" s="288">
        <v>0.58888888888888891</v>
      </c>
      <c r="R507" s="51">
        <v>64</v>
      </c>
      <c r="S507" s="51">
        <v>91</v>
      </c>
      <c r="T507" s="302">
        <f t="shared" si="4"/>
        <v>17.777777777777779</v>
      </c>
      <c r="U507" s="302">
        <f t="shared" si="4"/>
        <v>32.777777777777779</v>
      </c>
      <c r="V507" s="302"/>
      <c r="W507" s="51">
        <v>0</v>
      </c>
      <c r="X507" s="51">
        <v>2</v>
      </c>
      <c r="Y507" s="51">
        <v>1</v>
      </c>
      <c r="Z507" s="51">
        <v>0</v>
      </c>
      <c r="AA507" s="51">
        <v>4</v>
      </c>
      <c r="AB507" s="51">
        <v>1</v>
      </c>
      <c r="AC507" s="51">
        <v>5</v>
      </c>
      <c r="AD507" s="51" t="s">
        <v>182</v>
      </c>
    </row>
    <row r="508" spans="1:30" s="51" customFormat="1" ht="14.45">
      <c r="A508" s="289">
        <v>44420</v>
      </c>
      <c r="B508" s="290" t="s">
        <v>898</v>
      </c>
      <c r="C508" s="290">
        <v>109</v>
      </c>
      <c r="D508" s="290" t="str">
        <f>VLOOKUP(C508,site.locations!$A$2:$I$27,2)</f>
        <v>War Eagle Creek near CR6129</v>
      </c>
      <c r="E508" s="290" t="s">
        <v>899</v>
      </c>
      <c r="F508" s="290" t="s">
        <v>218</v>
      </c>
      <c r="G508" s="290">
        <v>78</v>
      </c>
      <c r="H508" s="290">
        <v>182.8</v>
      </c>
      <c r="I508" s="290">
        <v>7.2</v>
      </c>
      <c r="J508" s="290">
        <v>98.9</v>
      </c>
      <c r="K508" s="290">
        <v>0.2</v>
      </c>
      <c r="L508" s="290">
        <v>1.7000000000000001E-2</v>
      </c>
      <c r="M508" s="290">
        <v>2.2999999999999998</v>
      </c>
      <c r="N508" s="290">
        <v>2.2999999999999998</v>
      </c>
      <c r="O508" s="286"/>
      <c r="P508" s="304"/>
      <c r="Q508" s="288">
        <v>0.40277777777777773</v>
      </c>
      <c r="R508" s="51">
        <v>71</v>
      </c>
      <c r="S508" s="51">
        <v>83</v>
      </c>
      <c r="T508" s="302">
        <f t="shared" si="4"/>
        <v>21.666666666666668</v>
      </c>
      <c r="U508" s="302">
        <f t="shared" si="4"/>
        <v>28.333333333333332</v>
      </c>
      <c r="V508" s="302"/>
      <c r="W508" s="51">
        <v>1</v>
      </c>
      <c r="X508" s="51">
        <v>1</v>
      </c>
      <c r="Y508" s="51">
        <v>0</v>
      </c>
      <c r="Z508" s="51">
        <v>3</v>
      </c>
      <c r="AA508" s="51">
        <v>2</v>
      </c>
      <c r="AB508" s="51">
        <v>0</v>
      </c>
      <c r="AC508" s="51">
        <v>5</v>
      </c>
      <c r="AD508" s="51" t="s">
        <v>182</v>
      </c>
    </row>
    <row r="509" spans="1:30" s="51" customFormat="1" ht="14.45">
      <c r="A509" s="289">
        <v>44421</v>
      </c>
      <c r="B509" s="290" t="s">
        <v>900</v>
      </c>
      <c r="C509" s="297">
        <v>110</v>
      </c>
      <c r="D509" s="290" t="str">
        <f>VLOOKUP(C509,site.locations!$A$2:$I$27,2)</f>
        <v>White River at CR 6578</v>
      </c>
      <c r="E509" s="290" t="s">
        <v>901</v>
      </c>
      <c r="F509" s="290" t="s">
        <v>218</v>
      </c>
      <c r="G509" s="290">
        <v>30</v>
      </c>
      <c r="H509" s="290">
        <v>76.599999999999994</v>
      </c>
      <c r="I509" s="290">
        <v>6.9</v>
      </c>
      <c r="J509" s="290">
        <v>44.9</v>
      </c>
      <c r="K509" s="290">
        <v>0.15</v>
      </c>
      <c r="L509" s="290">
        <v>0</v>
      </c>
      <c r="M509" s="290">
        <v>1.5</v>
      </c>
      <c r="N509" s="290">
        <v>3.1</v>
      </c>
      <c r="O509" s="286"/>
      <c r="P509" s="304"/>
      <c r="Q509" s="288">
        <v>0.45277777777777778</v>
      </c>
      <c r="R509" s="51">
        <v>82</v>
      </c>
      <c r="S509" s="51">
        <v>80</v>
      </c>
      <c r="T509" s="302">
        <f t="shared" si="4"/>
        <v>27.777777777777779</v>
      </c>
      <c r="U509" s="302">
        <f t="shared" si="4"/>
        <v>26.666666666666664</v>
      </c>
      <c r="V509" s="302"/>
      <c r="W509" s="51">
        <v>2</v>
      </c>
      <c r="X509" s="51">
        <v>1</v>
      </c>
      <c r="Y509" s="51">
        <v>1</v>
      </c>
      <c r="Z509" s="51">
        <v>6</v>
      </c>
      <c r="AA509" s="51">
        <v>2</v>
      </c>
      <c r="AB509" s="51">
        <v>1</v>
      </c>
      <c r="AC509" s="51">
        <v>9</v>
      </c>
      <c r="AD509" s="51" t="s">
        <v>182</v>
      </c>
    </row>
    <row r="510" spans="1:30" s="51" customFormat="1" ht="14.45">
      <c r="A510" s="289">
        <v>44421</v>
      </c>
      <c r="B510" s="290" t="s">
        <v>902</v>
      </c>
      <c r="C510" s="297" t="s">
        <v>903</v>
      </c>
      <c r="D510" s="290" t="s">
        <v>904</v>
      </c>
      <c r="E510" s="290" t="s">
        <v>904</v>
      </c>
      <c r="F510" s="290" t="s">
        <v>218</v>
      </c>
      <c r="G510" s="290">
        <v>34</v>
      </c>
      <c r="H510" s="290">
        <v>91.7</v>
      </c>
      <c r="I510" s="290">
        <v>8.1999999999999993</v>
      </c>
      <c r="J510" s="290">
        <v>52</v>
      </c>
      <c r="K510" s="290">
        <v>0.22</v>
      </c>
      <c r="L510" s="290">
        <v>1E-3</v>
      </c>
      <c r="M510" s="290">
        <v>0.9</v>
      </c>
      <c r="N510" s="290">
        <v>2.2999999999999998</v>
      </c>
      <c r="O510" s="286"/>
      <c r="P510" s="304"/>
      <c r="Q510" s="288">
        <v>0.41666666666666669</v>
      </c>
      <c r="R510" s="51">
        <v>58</v>
      </c>
      <c r="S510" s="51">
        <v>69</v>
      </c>
      <c r="T510" s="302">
        <f t="shared" si="4"/>
        <v>14.444444444444445</v>
      </c>
      <c r="U510" s="302">
        <f t="shared" si="4"/>
        <v>20.555555555555554</v>
      </c>
      <c r="V510" s="302"/>
      <c r="W510" s="51">
        <v>2</v>
      </c>
      <c r="X510" s="51">
        <v>0</v>
      </c>
      <c r="Y510" s="51">
        <v>1</v>
      </c>
      <c r="Z510" s="51">
        <v>6</v>
      </c>
      <c r="AA510" s="51">
        <v>0</v>
      </c>
      <c r="AB510" s="51">
        <v>1</v>
      </c>
      <c r="AC510" s="51">
        <v>7</v>
      </c>
      <c r="AD510" s="51" t="s">
        <v>182</v>
      </c>
    </row>
    <row r="511" spans="1:30" s="51" customFormat="1" ht="14.45">
      <c r="A511" s="289">
        <v>44434</v>
      </c>
      <c r="B511" s="290" t="s">
        <v>905</v>
      </c>
      <c r="C511" s="304">
        <v>210</v>
      </c>
      <c r="D511" s="290" t="str">
        <f>VLOOKUP(C511,site.locations!$A$2:$I$27,2)</f>
        <v>Town Branch (White River Ball fields)</v>
      </c>
      <c r="E511" s="290" t="s">
        <v>906</v>
      </c>
      <c r="F511" s="290" t="s">
        <v>218</v>
      </c>
      <c r="G511" s="290">
        <v>138</v>
      </c>
      <c r="H511" s="290">
        <v>457</v>
      </c>
      <c r="I511" s="290">
        <v>7.5</v>
      </c>
      <c r="J511" s="290">
        <v>292.7</v>
      </c>
      <c r="K511" s="290">
        <v>0.76</v>
      </c>
      <c r="L511" s="290">
        <v>1.2E-2</v>
      </c>
      <c r="M511" s="290">
        <v>4.5</v>
      </c>
      <c r="N511" s="290">
        <v>3.4</v>
      </c>
      <c r="O511" s="286"/>
      <c r="P511" s="304"/>
      <c r="Q511" s="288"/>
    </row>
    <row r="512" spans="1:30" s="51" customFormat="1" ht="14.45">
      <c r="A512" s="289">
        <v>44508</v>
      </c>
      <c r="B512" s="290" t="s">
        <v>907</v>
      </c>
      <c r="C512" s="290">
        <v>109</v>
      </c>
      <c r="D512" s="290" t="s">
        <v>68</v>
      </c>
      <c r="E512" s="290" t="s">
        <v>908</v>
      </c>
      <c r="F512" s="290" t="s">
        <v>218</v>
      </c>
      <c r="G512" s="290">
        <v>42</v>
      </c>
      <c r="H512" s="290">
        <v>109.3</v>
      </c>
      <c r="I512" s="290">
        <v>7.3</v>
      </c>
      <c r="J512" s="290">
        <v>59.1</v>
      </c>
      <c r="K512" s="290">
        <v>0.26</v>
      </c>
      <c r="L512" s="293">
        <v>0</v>
      </c>
      <c r="M512" s="290">
        <v>1.1000000000000001</v>
      </c>
      <c r="N512" s="290">
        <v>1.2</v>
      </c>
      <c r="O512" s="286"/>
      <c r="P512" s="304"/>
      <c r="Q512" s="288">
        <v>0.54166666666666663</v>
      </c>
      <c r="R512" s="51">
        <v>59</v>
      </c>
      <c r="S512" s="51">
        <v>61</v>
      </c>
      <c r="T512" s="302">
        <f t="shared" ref="T512:U514" si="5">CONVERT(R512,"F","C")</f>
        <v>15</v>
      </c>
      <c r="U512" s="302">
        <f t="shared" si="5"/>
        <v>16.111111111111111</v>
      </c>
      <c r="V512" s="302"/>
    </row>
    <row r="513" spans="1:22" s="51" customFormat="1" ht="14.45">
      <c r="A513" s="289">
        <v>44509</v>
      </c>
      <c r="B513" s="290" t="s">
        <v>909</v>
      </c>
      <c r="C513" s="290">
        <v>102</v>
      </c>
      <c r="D513" s="290" t="s">
        <v>40</v>
      </c>
      <c r="E513" s="290" t="s">
        <v>600</v>
      </c>
      <c r="F513" s="290" t="s">
        <v>218</v>
      </c>
      <c r="G513" s="290">
        <v>38</v>
      </c>
      <c r="H513" s="290">
        <v>99.3</v>
      </c>
      <c r="I513" s="290">
        <v>7.8</v>
      </c>
      <c r="J513" s="290">
        <v>58.4</v>
      </c>
      <c r="K513" s="290">
        <v>0.56000000000000005</v>
      </c>
      <c r="L513" s="293">
        <v>0</v>
      </c>
      <c r="M513" s="290">
        <v>0.7</v>
      </c>
      <c r="N513" s="290">
        <v>0.8</v>
      </c>
      <c r="O513" s="286"/>
      <c r="P513" s="304"/>
      <c r="Q513" s="288">
        <v>0.47916666666666669</v>
      </c>
      <c r="R513" s="51">
        <v>51</v>
      </c>
      <c r="S513" s="51">
        <v>60</v>
      </c>
      <c r="T513" s="302">
        <f t="shared" si="5"/>
        <v>10.555555555555555</v>
      </c>
      <c r="U513" s="302">
        <f t="shared" si="5"/>
        <v>15.555555555555555</v>
      </c>
      <c r="V513" s="302"/>
    </row>
    <row r="514" spans="1:22" s="51" customFormat="1" ht="14.45">
      <c r="A514" s="289">
        <v>44510</v>
      </c>
      <c r="B514" s="290" t="s">
        <v>910</v>
      </c>
      <c r="C514" s="290">
        <v>302</v>
      </c>
      <c r="D514" s="290" t="s">
        <v>121</v>
      </c>
      <c r="E514" s="290" t="s">
        <v>911</v>
      </c>
      <c r="F514" s="290" t="s">
        <v>218</v>
      </c>
      <c r="G514" s="290">
        <v>168</v>
      </c>
      <c r="H514" s="290">
        <v>391</v>
      </c>
      <c r="I514" s="290">
        <v>7.5</v>
      </c>
      <c r="J514" s="290">
        <v>216.4</v>
      </c>
      <c r="K514" s="290">
        <v>4.49</v>
      </c>
      <c r="L514" s="293">
        <v>1.7999999999999999E-2</v>
      </c>
      <c r="M514" s="290">
        <v>0.3</v>
      </c>
      <c r="N514" s="290">
        <v>0.5</v>
      </c>
      <c r="O514" s="286"/>
      <c r="P514" s="304"/>
      <c r="Q514" s="288">
        <v>0.56944444444444442</v>
      </c>
      <c r="R514" s="51">
        <v>50</v>
      </c>
      <c r="S514" s="51">
        <v>62</v>
      </c>
      <c r="T514" s="302">
        <f t="shared" si="5"/>
        <v>10</v>
      </c>
      <c r="U514" s="302">
        <f t="shared" si="5"/>
        <v>16.666666666666668</v>
      </c>
      <c r="V514" s="302"/>
    </row>
    <row r="515" spans="1:22" s="51" customFormat="1" ht="28.9">
      <c r="A515" s="289">
        <v>44510</v>
      </c>
      <c r="B515" s="290" t="s">
        <v>912</v>
      </c>
      <c r="C515" s="290">
        <v>308</v>
      </c>
      <c r="D515" s="290" t="s">
        <v>142</v>
      </c>
      <c r="E515" s="290" t="s">
        <v>913</v>
      </c>
      <c r="F515" s="290" t="s">
        <v>218</v>
      </c>
      <c r="G515" s="290">
        <v>108</v>
      </c>
      <c r="H515" s="290">
        <v>451</v>
      </c>
      <c r="I515" s="290">
        <v>7.7</v>
      </c>
      <c r="J515" s="290">
        <v>238.9</v>
      </c>
      <c r="K515" s="290">
        <v>4.87</v>
      </c>
      <c r="L515" s="293">
        <v>0.56200000000000006</v>
      </c>
      <c r="M515" s="290">
        <v>1.1000000000000001</v>
      </c>
      <c r="N515" s="290">
        <v>0.8</v>
      </c>
      <c r="O515" s="286"/>
      <c r="P515" s="304"/>
      <c r="Q515" s="288">
        <v>0.6875</v>
      </c>
      <c r="R515" s="51">
        <f t="shared" ref="R515:S517" si="6">CONVERT(T515,"C","F")</f>
        <v>55.400000000000006</v>
      </c>
      <c r="S515" s="51">
        <f t="shared" si="6"/>
        <v>65.300000000000011</v>
      </c>
      <c r="T515" s="51">
        <v>13</v>
      </c>
      <c r="U515" s="51">
        <v>18.5</v>
      </c>
    </row>
    <row r="516" spans="1:22" s="51" customFormat="1" ht="28.9">
      <c r="A516" s="289">
        <v>44510</v>
      </c>
      <c r="B516" s="290" t="s">
        <v>914</v>
      </c>
      <c r="C516" s="290">
        <v>307</v>
      </c>
      <c r="D516" s="290" t="s">
        <v>138</v>
      </c>
      <c r="E516" s="290" t="s">
        <v>915</v>
      </c>
      <c r="F516" s="290" t="s">
        <v>218</v>
      </c>
      <c r="G516" s="290">
        <v>88</v>
      </c>
      <c r="H516" s="290">
        <v>242.2</v>
      </c>
      <c r="I516" s="290">
        <v>7.3</v>
      </c>
      <c r="J516" s="290">
        <v>130.4</v>
      </c>
      <c r="K516" s="290">
        <v>0.75</v>
      </c>
      <c r="L516" s="293">
        <v>3.0000000000000001E-3</v>
      </c>
      <c r="M516" s="290">
        <v>1.1000000000000001</v>
      </c>
      <c r="N516" s="290">
        <v>1.4</v>
      </c>
      <c r="O516" s="286"/>
      <c r="P516" s="304"/>
      <c r="Q516" s="288">
        <v>0.5625</v>
      </c>
      <c r="R516" s="51">
        <f t="shared" si="6"/>
        <v>58.1</v>
      </c>
      <c r="S516" s="51">
        <f t="shared" si="6"/>
        <v>66.2</v>
      </c>
      <c r="T516" s="51">
        <v>14.5</v>
      </c>
      <c r="U516" s="51">
        <v>19</v>
      </c>
    </row>
    <row r="517" spans="1:22" s="51" customFormat="1" ht="14.45">
      <c r="A517" s="289">
        <v>44510</v>
      </c>
      <c r="B517" s="290" t="s">
        <v>916</v>
      </c>
      <c r="C517" s="290">
        <v>110</v>
      </c>
      <c r="D517" s="290" t="s">
        <v>73</v>
      </c>
      <c r="E517" s="290" t="s">
        <v>917</v>
      </c>
      <c r="F517" s="290" t="s">
        <v>218</v>
      </c>
      <c r="G517" s="290">
        <v>16</v>
      </c>
      <c r="H517" s="290">
        <v>46.4</v>
      </c>
      <c r="I517" s="290">
        <v>7</v>
      </c>
      <c r="J517" s="290">
        <v>34</v>
      </c>
      <c r="K517" s="290">
        <v>0.33</v>
      </c>
      <c r="L517" s="293">
        <v>0</v>
      </c>
      <c r="M517" s="290">
        <v>0.7</v>
      </c>
      <c r="N517" s="290">
        <v>3</v>
      </c>
      <c r="O517" s="286"/>
      <c r="P517" s="304"/>
      <c r="Q517" s="288">
        <v>0.46875</v>
      </c>
      <c r="R517" s="51">
        <f t="shared" si="6"/>
        <v>53.6</v>
      </c>
      <c r="S517" s="51">
        <f t="shared" si="6"/>
        <v>59</v>
      </c>
      <c r="T517" s="51">
        <v>12</v>
      </c>
      <c r="U517" s="51">
        <v>15</v>
      </c>
    </row>
    <row r="518" spans="1:22" s="51" customFormat="1" ht="14.45">
      <c r="A518" s="289">
        <v>44510</v>
      </c>
      <c r="B518" s="290" t="s">
        <v>918</v>
      </c>
      <c r="C518" s="290" t="s">
        <v>903</v>
      </c>
      <c r="D518" s="290" t="s">
        <v>904</v>
      </c>
      <c r="E518" s="290" t="s">
        <v>919</v>
      </c>
      <c r="F518" s="290" t="s">
        <v>218</v>
      </c>
      <c r="G518" s="290">
        <v>18</v>
      </c>
      <c r="H518" s="290">
        <v>55.4</v>
      </c>
      <c r="I518" s="290">
        <v>7.4</v>
      </c>
      <c r="J518" s="290">
        <v>34.700000000000003</v>
      </c>
      <c r="K518" s="290">
        <v>0.27</v>
      </c>
      <c r="L518" s="293">
        <v>0</v>
      </c>
      <c r="M518" s="290">
        <v>1.5</v>
      </c>
      <c r="N518" s="290">
        <v>2.7</v>
      </c>
      <c r="O518" s="286"/>
      <c r="P518" s="304"/>
      <c r="Q518" s="288">
        <v>0.43055555555555558</v>
      </c>
      <c r="R518" s="51">
        <v>50</v>
      </c>
      <c r="S518" s="51">
        <v>60</v>
      </c>
      <c r="T518" s="302">
        <f>CONVERT(R518,"F","C")</f>
        <v>10</v>
      </c>
      <c r="U518" s="302">
        <f>CONVERT(S518,"F","C")</f>
        <v>15.555555555555555</v>
      </c>
      <c r="V518" s="302"/>
    </row>
    <row r="519" spans="1:22" s="51" customFormat="1" ht="14.45">
      <c r="A519" s="289">
        <v>44514</v>
      </c>
      <c r="B519" s="290" t="s">
        <v>920</v>
      </c>
      <c r="C519" s="290">
        <v>300</v>
      </c>
      <c r="D519" s="290" t="s">
        <v>112</v>
      </c>
      <c r="E519" s="290" t="s">
        <v>921</v>
      </c>
      <c r="F519" s="290" t="s">
        <v>218</v>
      </c>
      <c r="G519" s="290">
        <v>154</v>
      </c>
      <c r="H519" s="290">
        <v>431</v>
      </c>
      <c r="I519" s="290">
        <v>7.6</v>
      </c>
      <c r="J519" s="290">
        <v>236.9</v>
      </c>
      <c r="K519" s="290">
        <v>3.05</v>
      </c>
      <c r="L519" s="293">
        <v>2.5999999999999999E-2</v>
      </c>
      <c r="M519" s="290">
        <v>1.3</v>
      </c>
      <c r="N519" s="290">
        <v>0.5</v>
      </c>
      <c r="O519" s="286"/>
      <c r="P519" s="304"/>
      <c r="Q519" s="288">
        <v>0.60763888888888895</v>
      </c>
      <c r="R519" s="51">
        <v>46</v>
      </c>
      <c r="S519" s="51">
        <v>56</v>
      </c>
      <c r="T519" s="302">
        <f>CONVERT(R519,"F","C")</f>
        <v>7.7777777777777777</v>
      </c>
      <c r="U519" s="302">
        <f>CONVERT(S519,"F","C")</f>
        <v>13.333333333333332</v>
      </c>
      <c r="V519" s="302"/>
    </row>
    <row r="520" spans="1:22" s="51" customFormat="1" ht="14.45">
      <c r="A520" s="289">
        <v>44514</v>
      </c>
      <c r="B520" s="290" t="s">
        <v>922</v>
      </c>
      <c r="C520" s="290">
        <v>303</v>
      </c>
      <c r="D520" s="290" t="s">
        <v>124</v>
      </c>
      <c r="E520" s="290" t="s">
        <v>258</v>
      </c>
      <c r="F520" s="290" t="s">
        <v>218</v>
      </c>
      <c r="G520" s="290">
        <v>114</v>
      </c>
      <c r="H520" s="290">
        <v>283.2</v>
      </c>
      <c r="I520" s="290">
        <v>7.5</v>
      </c>
      <c r="J520" s="290">
        <v>153.19999999999999</v>
      </c>
      <c r="K520" s="290">
        <v>3.46</v>
      </c>
      <c r="L520" s="293">
        <v>1.4999999999999999E-2</v>
      </c>
      <c r="M520" s="290">
        <v>0.2</v>
      </c>
      <c r="N520" s="290">
        <v>0.3</v>
      </c>
      <c r="O520" s="286"/>
      <c r="P520" s="304"/>
      <c r="Q520" s="288">
        <v>0.39583333333333331</v>
      </c>
      <c r="R520" s="51">
        <f>CONVERT(T520,"C","F")</f>
        <v>51.8</v>
      </c>
      <c r="S520" s="51">
        <f>CONVERT(U520,"C","F")</f>
        <v>53.6</v>
      </c>
      <c r="T520" s="51">
        <v>11</v>
      </c>
      <c r="U520" s="51">
        <v>12</v>
      </c>
    </row>
    <row r="521" spans="1:22" s="51" customFormat="1" ht="14.45">
      <c r="A521" s="289">
        <v>44514</v>
      </c>
      <c r="B521" s="290" t="s">
        <v>923</v>
      </c>
      <c r="C521" s="290">
        <v>304</v>
      </c>
      <c r="D521" s="290" t="s">
        <v>127</v>
      </c>
      <c r="E521" s="290" t="s">
        <v>256</v>
      </c>
      <c r="F521" s="290" t="s">
        <v>218</v>
      </c>
      <c r="G521" s="290">
        <v>158</v>
      </c>
      <c r="H521" s="290">
        <v>374</v>
      </c>
      <c r="I521" s="290">
        <v>7.3</v>
      </c>
      <c r="J521" s="290">
        <v>194</v>
      </c>
      <c r="K521" s="290">
        <v>3.44</v>
      </c>
      <c r="L521" s="293">
        <v>6.0000000000000001E-3</v>
      </c>
      <c r="M521" s="290">
        <v>0.5</v>
      </c>
      <c r="N521" s="290">
        <v>0.3</v>
      </c>
      <c r="O521" s="286"/>
      <c r="P521" s="304"/>
      <c r="Q521" s="288">
        <v>0.70138888888888884</v>
      </c>
      <c r="R521" s="305">
        <v>62</v>
      </c>
      <c r="S521" s="305">
        <v>64</v>
      </c>
      <c r="T521" s="309">
        <f t="shared" ref="T521:U525" si="7">CONVERT(R521,"F","C")</f>
        <v>16.666666666666668</v>
      </c>
      <c r="U521" s="309">
        <f t="shared" si="7"/>
        <v>17.777777777777779</v>
      </c>
      <c r="V521" s="309"/>
    </row>
    <row r="522" spans="1:22" s="51" customFormat="1" ht="14.45">
      <c r="A522" s="289">
        <v>44514</v>
      </c>
      <c r="B522" s="290" t="s">
        <v>924</v>
      </c>
      <c r="C522" s="290">
        <v>201</v>
      </c>
      <c r="D522" s="290" t="s">
        <v>87</v>
      </c>
      <c r="E522" s="290" t="s">
        <v>925</v>
      </c>
      <c r="F522" s="290" t="s">
        <v>218</v>
      </c>
      <c r="G522" s="290">
        <v>46</v>
      </c>
      <c r="H522" s="290">
        <v>126</v>
      </c>
      <c r="I522" s="290">
        <v>7.4</v>
      </c>
      <c r="J522" s="290">
        <v>66</v>
      </c>
      <c r="K522" s="290">
        <v>0.51</v>
      </c>
      <c r="L522" s="293">
        <v>1.7000000000000001E-2</v>
      </c>
      <c r="M522" s="290">
        <v>0.7</v>
      </c>
      <c r="N522" s="290">
        <v>0.8</v>
      </c>
      <c r="O522" s="286"/>
      <c r="P522" s="304"/>
      <c r="Q522" s="288">
        <v>0.59930555555555554</v>
      </c>
      <c r="R522" s="51">
        <v>57</v>
      </c>
      <c r="S522" s="51">
        <v>60</v>
      </c>
      <c r="T522" s="302">
        <f t="shared" si="7"/>
        <v>13.888888888888889</v>
      </c>
      <c r="U522" s="302">
        <f t="shared" si="7"/>
        <v>15.555555555555555</v>
      </c>
      <c r="V522" s="302"/>
    </row>
    <row r="523" spans="1:22" s="51" customFormat="1" ht="14.45">
      <c r="A523" s="289">
        <v>44514</v>
      </c>
      <c r="B523" s="290" t="s">
        <v>926</v>
      </c>
      <c r="C523" s="290">
        <v>210</v>
      </c>
      <c r="D523" s="290" t="s">
        <v>107</v>
      </c>
      <c r="E523" s="290" t="s">
        <v>521</v>
      </c>
      <c r="F523" s="290" t="s">
        <v>218</v>
      </c>
      <c r="G523" s="290">
        <v>140</v>
      </c>
      <c r="H523" s="290">
        <v>476</v>
      </c>
      <c r="I523" s="290">
        <v>7.7</v>
      </c>
      <c r="J523" s="290">
        <v>268.3</v>
      </c>
      <c r="K523" s="290">
        <v>0.95</v>
      </c>
      <c r="L523" s="293">
        <v>8.0000000000000002E-3</v>
      </c>
      <c r="M523" s="290">
        <v>0</v>
      </c>
      <c r="N523" s="290">
        <v>1.2</v>
      </c>
      <c r="O523" s="286"/>
      <c r="P523" s="304"/>
      <c r="Q523" s="288">
        <v>0.58333333333333337</v>
      </c>
      <c r="R523" s="51">
        <v>60</v>
      </c>
      <c r="S523" s="51">
        <v>66</v>
      </c>
      <c r="T523" s="302">
        <f t="shared" si="7"/>
        <v>15.555555555555555</v>
      </c>
      <c r="U523" s="302">
        <f t="shared" si="7"/>
        <v>18.888888888888889</v>
      </c>
      <c r="V523" s="302"/>
    </row>
    <row r="524" spans="1:22" s="51" customFormat="1" ht="14.45">
      <c r="A524" s="289">
        <v>44514</v>
      </c>
      <c r="B524" s="290" t="s">
        <v>927</v>
      </c>
      <c r="C524" s="290">
        <v>104</v>
      </c>
      <c r="D524" s="290" t="s">
        <v>51</v>
      </c>
      <c r="E524" s="290" t="s">
        <v>619</v>
      </c>
      <c r="F524" s="290" t="s">
        <v>218</v>
      </c>
      <c r="G524" s="290">
        <v>20</v>
      </c>
      <c r="H524" s="290">
        <v>30.3</v>
      </c>
      <c r="I524" s="290">
        <v>6.8</v>
      </c>
      <c r="J524" s="290">
        <v>27.7</v>
      </c>
      <c r="K524" s="290">
        <v>0.34</v>
      </c>
      <c r="L524" s="293">
        <v>5.0000000000000001E-3</v>
      </c>
      <c r="M524" s="290">
        <v>3.3</v>
      </c>
      <c r="N524" s="290">
        <v>11.2</v>
      </c>
      <c r="O524" s="286"/>
      <c r="P524" s="304"/>
      <c r="Q524" s="288">
        <v>0.39930555555555558</v>
      </c>
      <c r="R524" s="51">
        <v>57</v>
      </c>
      <c r="S524" s="51">
        <v>59</v>
      </c>
      <c r="T524" s="302">
        <f t="shared" si="7"/>
        <v>13.888888888888889</v>
      </c>
      <c r="U524" s="302">
        <f t="shared" si="7"/>
        <v>15</v>
      </c>
      <c r="V524" s="302"/>
    </row>
    <row r="525" spans="1:22" s="51" customFormat="1" ht="14.45">
      <c r="A525" s="289">
        <v>44515</v>
      </c>
      <c r="B525" s="290" t="s">
        <v>928</v>
      </c>
      <c r="C525" s="290">
        <v>103</v>
      </c>
      <c r="D525" s="290" t="s">
        <v>45</v>
      </c>
      <c r="E525" s="290" t="s">
        <v>510</v>
      </c>
      <c r="F525" s="290" t="s">
        <v>218</v>
      </c>
      <c r="G525" s="290">
        <v>8</v>
      </c>
      <c r="H525" s="290">
        <v>20.2</v>
      </c>
      <c r="I525" s="290">
        <v>6.6</v>
      </c>
      <c r="J525" s="290">
        <v>32</v>
      </c>
      <c r="K525" s="290">
        <v>0.11</v>
      </c>
      <c r="L525" s="293">
        <v>4.0000000000000001E-3</v>
      </c>
      <c r="M525" s="290">
        <v>0.6</v>
      </c>
      <c r="N525" s="290">
        <v>8.9</v>
      </c>
      <c r="O525" s="286"/>
      <c r="P525" s="304"/>
      <c r="Q525" s="288">
        <v>0.4236111111111111</v>
      </c>
      <c r="R525" s="51">
        <v>58</v>
      </c>
      <c r="S525" s="51">
        <v>60</v>
      </c>
      <c r="T525" s="302">
        <f t="shared" si="7"/>
        <v>14.444444444444445</v>
      </c>
      <c r="U525" s="302">
        <f t="shared" si="7"/>
        <v>15.555555555555555</v>
      </c>
      <c r="V525" s="302"/>
    </row>
    <row r="526" spans="1:22" s="51" customFormat="1" ht="14.45">
      <c r="A526" s="289">
        <v>44515</v>
      </c>
      <c r="B526" s="290" t="s">
        <v>929</v>
      </c>
      <c r="C526" s="290">
        <v>205</v>
      </c>
      <c r="D526" s="290" t="s">
        <v>99</v>
      </c>
      <c r="E526" s="290" t="s">
        <v>562</v>
      </c>
      <c r="F526" s="290" t="s">
        <v>218</v>
      </c>
      <c r="G526" s="290">
        <v>40</v>
      </c>
      <c r="H526" s="290">
        <v>134.6</v>
      </c>
      <c r="I526" s="290">
        <v>7</v>
      </c>
      <c r="J526" s="290">
        <v>67.5</v>
      </c>
      <c r="K526" s="290">
        <v>1.67</v>
      </c>
      <c r="L526" s="293">
        <v>0</v>
      </c>
      <c r="M526" s="290">
        <v>0.4</v>
      </c>
      <c r="N526" s="290">
        <v>0.6</v>
      </c>
      <c r="O526" s="286"/>
      <c r="P526" s="304"/>
      <c r="Q526" s="288"/>
    </row>
    <row r="527" spans="1:22" s="51" customFormat="1" ht="14.45">
      <c r="A527" s="62">
        <v>44602</v>
      </c>
      <c r="B527" s="56" t="s">
        <v>930</v>
      </c>
      <c r="C527" s="51">
        <v>103</v>
      </c>
      <c r="D527" s="51" t="s">
        <v>45</v>
      </c>
      <c r="E527" s="56" t="s">
        <v>931</v>
      </c>
      <c r="F527" s="56" t="s">
        <v>218</v>
      </c>
      <c r="G527" s="56">
        <v>4</v>
      </c>
      <c r="H527" s="58">
        <v>17.7</v>
      </c>
      <c r="I527" s="58">
        <v>6.3</v>
      </c>
      <c r="J527" s="58">
        <v>15</v>
      </c>
      <c r="K527" s="59">
        <v>0.22</v>
      </c>
      <c r="L527" s="60">
        <v>6.0000000000000001E-3</v>
      </c>
      <c r="M527" s="58">
        <v>0.2</v>
      </c>
      <c r="N527" s="58">
        <v>8.8000000000000007</v>
      </c>
      <c r="O527" s="174">
        <v>13.13</v>
      </c>
      <c r="P527" s="310">
        <v>108.1</v>
      </c>
      <c r="Q527" s="288">
        <v>0.58333333333333337</v>
      </c>
      <c r="R527" s="51">
        <v>44</v>
      </c>
      <c r="S527" s="51">
        <v>50</v>
      </c>
      <c r="T527" s="302">
        <f t="shared" ref="T527:U529" si="8">CONVERT(R527,"F","C")</f>
        <v>6.6666666666666661</v>
      </c>
      <c r="U527" s="302">
        <f t="shared" si="8"/>
        <v>10</v>
      </c>
      <c r="V527" s="51">
        <v>6.9</v>
      </c>
    </row>
    <row r="528" spans="1:22" s="51" customFormat="1" ht="14.45">
      <c r="A528" s="62">
        <v>44602</v>
      </c>
      <c r="B528" s="56" t="s">
        <v>932</v>
      </c>
      <c r="C528" s="51">
        <v>302</v>
      </c>
      <c r="D528" s="51" t="s">
        <v>121</v>
      </c>
      <c r="E528" s="56" t="s">
        <v>933</v>
      </c>
      <c r="F528" s="56" t="s">
        <v>218</v>
      </c>
      <c r="G528" s="56">
        <v>92</v>
      </c>
      <c r="H528" s="58">
        <v>263.39999999999998</v>
      </c>
      <c r="I528" s="58">
        <v>7.2</v>
      </c>
      <c r="J528" s="58">
        <v>148.80000000000001</v>
      </c>
      <c r="K528" s="59">
        <v>3.3</v>
      </c>
      <c r="L528" s="60">
        <v>2.1999999999999999E-2</v>
      </c>
      <c r="M528" s="58">
        <v>1.6</v>
      </c>
      <c r="N528" s="58">
        <v>6.1</v>
      </c>
      <c r="O528" s="174">
        <v>12.14</v>
      </c>
      <c r="P528" s="310">
        <v>103</v>
      </c>
      <c r="Q528" s="288">
        <v>0.59027777777777779</v>
      </c>
      <c r="R528" s="51">
        <v>44</v>
      </c>
      <c r="S528" s="51">
        <v>63</v>
      </c>
      <c r="T528" s="302">
        <f t="shared" si="8"/>
        <v>6.6666666666666661</v>
      </c>
      <c r="U528" s="302">
        <f t="shared" si="8"/>
        <v>17.222222222222221</v>
      </c>
      <c r="V528" s="51">
        <v>8.1</v>
      </c>
    </row>
    <row r="529" spans="1:30" s="51" customFormat="1" ht="14.45">
      <c r="A529" s="62">
        <v>44602</v>
      </c>
      <c r="B529" s="56" t="s">
        <v>934</v>
      </c>
      <c r="C529" s="51">
        <v>205</v>
      </c>
      <c r="D529" s="51" t="s">
        <v>99</v>
      </c>
      <c r="E529" s="56" t="s">
        <v>935</v>
      </c>
      <c r="F529" s="56" t="s">
        <v>218</v>
      </c>
      <c r="G529" s="56">
        <v>28</v>
      </c>
      <c r="H529" s="58">
        <v>96.6</v>
      </c>
      <c r="I529" s="58">
        <v>7.2</v>
      </c>
      <c r="J529" s="58">
        <v>37.200000000000003</v>
      </c>
      <c r="K529" s="59">
        <v>0.99</v>
      </c>
      <c r="L529" s="60">
        <v>3.0000000000000001E-3</v>
      </c>
      <c r="M529" s="58">
        <v>0.9</v>
      </c>
      <c r="N529" s="58">
        <v>4.3</v>
      </c>
      <c r="O529" s="174">
        <v>12.67</v>
      </c>
      <c r="P529" s="310">
        <v>108.8</v>
      </c>
      <c r="Q529" s="288">
        <v>0.59930555555555554</v>
      </c>
      <c r="R529" s="51">
        <v>47</v>
      </c>
      <c r="S529" s="51">
        <v>64</v>
      </c>
      <c r="T529" s="302">
        <f t="shared" si="8"/>
        <v>8.3333333333333339</v>
      </c>
      <c r="U529" s="302">
        <f t="shared" si="8"/>
        <v>17.777777777777779</v>
      </c>
      <c r="V529" s="51">
        <v>9.1999999999999993</v>
      </c>
    </row>
    <row r="530" spans="1:30" s="51" customFormat="1" ht="28.9">
      <c r="A530" s="62">
        <v>44602</v>
      </c>
      <c r="B530" s="56" t="s">
        <v>936</v>
      </c>
      <c r="C530" s="51">
        <v>308</v>
      </c>
      <c r="D530" s="51" t="s">
        <v>142</v>
      </c>
      <c r="E530" s="56" t="s">
        <v>937</v>
      </c>
      <c r="F530" s="56" t="s">
        <v>218</v>
      </c>
      <c r="G530" s="56">
        <v>64</v>
      </c>
      <c r="H530" s="58">
        <v>234.2</v>
      </c>
      <c r="I530" s="58">
        <v>7.4</v>
      </c>
      <c r="J530" s="58">
        <v>133</v>
      </c>
      <c r="K530" s="59">
        <v>1.64</v>
      </c>
      <c r="L530" s="60">
        <v>0.17899999999999999</v>
      </c>
      <c r="M530" s="58">
        <v>3.1</v>
      </c>
      <c r="N530" s="58">
        <v>6.7</v>
      </c>
      <c r="O530" s="174">
        <v>12.02</v>
      </c>
      <c r="P530" s="310">
        <v>105</v>
      </c>
      <c r="Q530" s="288">
        <v>0.375</v>
      </c>
      <c r="R530" s="51">
        <f>CONVERT(T530,"C","F")</f>
        <v>46.4</v>
      </c>
      <c r="S530" s="51">
        <f>CONVERT(U530,"C","F")</f>
        <v>59</v>
      </c>
      <c r="T530" s="51">
        <v>8</v>
      </c>
      <c r="U530" s="51">
        <v>15</v>
      </c>
      <c r="V530" s="51">
        <v>7.9</v>
      </c>
    </row>
    <row r="531" spans="1:30" s="51" customFormat="1" ht="28.9">
      <c r="A531" s="62">
        <v>44602</v>
      </c>
      <c r="B531" s="56" t="s">
        <v>938</v>
      </c>
      <c r="C531" s="51">
        <v>307</v>
      </c>
      <c r="D531" s="51" t="s">
        <v>138</v>
      </c>
      <c r="E531" s="56" t="s">
        <v>939</v>
      </c>
      <c r="F531" s="56" t="s">
        <v>218</v>
      </c>
      <c r="G531" s="56">
        <v>40</v>
      </c>
      <c r="H531" s="58">
        <v>143.69999999999999</v>
      </c>
      <c r="I531" s="58">
        <v>6.8</v>
      </c>
      <c r="J531" s="58">
        <v>87</v>
      </c>
      <c r="K531" s="59">
        <v>0.87</v>
      </c>
      <c r="L531" s="60">
        <v>1.2999999999999999E-2</v>
      </c>
      <c r="M531" s="58">
        <v>1.4</v>
      </c>
      <c r="N531" s="58">
        <v>8.6</v>
      </c>
      <c r="O531" s="174">
        <v>13.78</v>
      </c>
      <c r="P531" s="310">
        <v>114</v>
      </c>
      <c r="Q531" s="288">
        <v>0.51736111111111105</v>
      </c>
      <c r="R531" s="51">
        <v>44</v>
      </c>
      <c r="S531" s="51">
        <v>71</v>
      </c>
      <c r="T531" s="302">
        <f>CONVERT(R531,"F","C")</f>
        <v>6.6666666666666661</v>
      </c>
      <c r="U531" s="302">
        <f>CONVERT(S531,"F","C")</f>
        <v>21.666666666666668</v>
      </c>
      <c r="V531" s="51">
        <v>6.9</v>
      </c>
    </row>
    <row r="532" spans="1:30" s="51" customFormat="1" ht="14.45">
      <c r="A532" s="62">
        <v>44603</v>
      </c>
      <c r="B532" s="56" t="s">
        <v>940</v>
      </c>
      <c r="C532" s="51">
        <v>110</v>
      </c>
      <c r="D532" s="51" t="s">
        <v>73</v>
      </c>
      <c r="E532" s="56" t="s">
        <v>941</v>
      </c>
      <c r="F532" s="56" t="s">
        <v>218</v>
      </c>
      <c r="G532" s="311">
        <v>10</v>
      </c>
      <c r="H532" s="312">
        <v>30.5</v>
      </c>
      <c r="I532" s="312">
        <v>6.2</v>
      </c>
      <c r="J532" s="312">
        <v>32.700000000000003</v>
      </c>
      <c r="K532" s="313">
        <v>0.26</v>
      </c>
      <c r="L532" s="314">
        <v>2E-3</v>
      </c>
      <c r="M532" s="312">
        <v>1.4</v>
      </c>
      <c r="N532" s="312">
        <v>7.4</v>
      </c>
      <c r="O532" s="174">
        <v>12.95</v>
      </c>
      <c r="P532" s="310">
        <v>107.5</v>
      </c>
      <c r="Q532" s="288">
        <v>0.42499999999999999</v>
      </c>
      <c r="R532" s="51">
        <f>CONVERT(T532,"C","F")</f>
        <v>44.6</v>
      </c>
      <c r="S532" s="51">
        <f>CONVERT(U532,"C","F")</f>
        <v>57.2</v>
      </c>
      <c r="T532" s="51">
        <v>7</v>
      </c>
      <c r="U532" s="51">
        <v>14</v>
      </c>
      <c r="V532" s="51">
        <v>7.4</v>
      </c>
    </row>
    <row r="533" spans="1:30" s="51" customFormat="1" ht="14.45">
      <c r="A533" s="62">
        <v>44603</v>
      </c>
      <c r="B533" s="56" t="s">
        <v>942</v>
      </c>
      <c r="C533" s="304" t="s">
        <v>903</v>
      </c>
      <c r="D533" s="304" t="s">
        <v>904</v>
      </c>
      <c r="E533" s="56" t="s">
        <v>943</v>
      </c>
      <c r="F533" s="56" t="s">
        <v>218</v>
      </c>
      <c r="G533" s="56">
        <v>12</v>
      </c>
      <c r="H533" s="58">
        <v>41.3</v>
      </c>
      <c r="I533" s="58">
        <v>6.4</v>
      </c>
      <c r="J533" s="58">
        <v>22.2</v>
      </c>
      <c r="K533" s="59">
        <v>0.25</v>
      </c>
      <c r="L533" s="60">
        <v>2E-3</v>
      </c>
      <c r="M533" s="58">
        <v>0.5</v>
      </c>
      <c r="N533" s="58">
        <v>5.2</v>
      </c>
      <c r="O533" s="174">
        <v>12.95</v>
      </c>
      <c r="P533" s="310">
        <v>107.5</v>
      </c>
      <c r="Q533" s="288">
        <v>0.42499999999999999</v>
      </c>
      <c r="R533" s="51">
        <f>CONVERT(T533,"C","F")</f>
        <v>44.6</v>
      </c>
      <c r="S533" s="51">
        <f>CONVERT(U533,"C","F")</f>
        <v>57.2</v>
      </c>
      <c r="T533" s="51">
        <v>7</v>
      </c>
      <c r="U533" s="51">
        <v>14</v>
      </c>
      <c r="V533" s="51">
        <v>7.4</v>
      </c>
    </row>
    <row r="534" spans="1:30" s="51" customFormat="1" ht="14.45">
      <c r="A534" s="62">
        <v>44605</v>
      </c>
      <c r="B534" s="56" t="s">
        <v>944</v>
      </c>
      <c r="C534" s="297">
        <v>300</v>
      </c>
      <c r="D534" s="297" t="s">
        <v>112</v>
      </c>
      <c r="E534" s="56" t="s">
        <v>945</v>
      </c>
      <c r="F534" s="56" t="s">
        <v>218</v>
      </c>
      <c r="G534" s="56">
        <v>112</v>
      </c>
      <c r="H534" s="58">
        <v>347</v>
      </c>
      <c r="I534" s="58">
        <v>7.5</v>
      </c>
      <c r="J534" s="58">
        <v>194.4</v>
      </c>
      <c r="K534" s="59">
        <v>2.83</v>
      </c>
      <c r="L534" s="60">
        <v>7.0000000000000001E-3</v>
      </c>
      <c r="M534" s="58">
        <v>0.6</v>
      </c>
      <c r="N534" s="58">
        <v>1.8</v>
      </c>
      <c r="O534" s="174">
        <v>11.73</v>
      </c>
      <c r="P534" s="310">
        <v>104.1</v>
      </c>
      <c r="Q534" s="288">
        <v>0.66666666666666663</v>
      </c>
      <c r="R534" s="51">
        <v>49</v>
      </c>
      <c r="S534" s="51">
        <v>52</v>
      </c>
      <c r="T534" s="302">
        <f>CONVERT(R534,"F","C")</f>
        <v>9.4444444444444446</v>
      </c>
      <c r="U534" s="302">
        <f>CONVERT(S534,"F","C")</f>
        <v>11.111111111111111</v>
      </c>
      <c r="V534" s="51">
        <v>10.1</v>
      </c>
    </row>
    <row r="535" spans="1:30" s="51" customFormat="1" ht="28.9">
      <c r="A535" s="62">
        <v>44605</v>
      </c>
      <c r="B535" s="56" t="s">
        <v>946</v>
      </c>
      <c r="C535" s="51">
        <v>102</v>
      </c>
      <c r="D535" s="51" t="s">
        <v>40</v>
      </c>
      <c r="E535" s="56" t="s">
        <v>947</v>
      </c>
      <c r="F535" s="56" t="s">
        <v>218</v>
      </c>
      <c r="G535" s="56">
        <v>20</v>
      </c>
      <c r="H535" s="58">
        <v>59.9</v>
      </c>
      <c r="I535" s="58">
        <v>6.7</v>
      </c>
      <c r="J535" s="58">
        <v>48.1</v>
      </c>
      <c r="K535" s="59">
        <v>0.49</v>
      </c>
      <c r="L535" s="60">
        <v>0</v>
      </c>
      <c r="M535" s="312">
        <v>0</v>
      </c>
      <c r="N535" s="58">
        <v>4.2</v>
      </c>
      <c r="O535" s="174">
        <v>12.74</v>
      </c>
      <c r="P535" s="310">
        <v>104.8</v>
      </c>
      <c r="Q535" s="288">
        <v>0.55208333333333337</v>
      </c>
      <c r="R535" s="51">
        <v>42</v>
      </c>
      <c r="S535" s="51">
        <v>54</v>
      </c>
      <c r="T535" s="302">
        <f>CONVERT(R535,"F","C")</f>
        <v>5.5555555555555554</v>
      </c>
      <c r="U535" s="302">
        <f>CONVERT(S535,"F","C")</f>
        <v>12.222222222222221</v>
      </c>
      <c r="V535" s="51">
        <v>6.8</v>
      </c>
    </row>
    <row r="536" spans="1:30" s="51" customFormat="1" ht="14.45">
      <c r="A536" s="62">
        <v>44608</v>
      </c>
      <c r="B536" s="56" t="s">
        <v>948</v>
      </c>
      <c r="C536" s="51">
        <v>303</v>
      </c>
      <c r="D536" s="51" t="s">
        <v>124</v>
      </c>
      <c r="E536" s="56" t="s">
        <v>949</v>
      </c>
      <c r="F536" s="56" t="s">
        <v>218</v>
      </c>
      <c r="G536" s="56">
        <v>90</v>
      </c>
      <c r="H536" s="58">
        <v>213.9</v>
      </c>
      <c r="I536" s="58">
        <v>7.2</v>
      </c>
      <c r="J536" s="58">
        <v>145.4</v>
      </c>
      <c r="K536" s="59">
        <v>4.07</v>
      </c>
      <c r="L536" s="60">
        <v>6.0000000000000001E-3</v>
      </c>
      <c r="M536" s="58">
        <v>0</v>
      </c>
      <c r="N536" s="58">
        <v>0.7</v>
      </c>
      <c r="O536" s="174">
        <v>13.95</v>
      </c>
      <c r="P536" s="310">
        <v>111.4</v>
      </c>
      <c r="Q536" s="288">
        <v>0.42708333333333331</v>
      </c>
      <c r="R536" s="51">
        <f>CONVERT(T536,"C","F")</f>
        <v>46.4</v>
      </c>
      <c r="S536" s="51">
        <f>CONVERT(U536,"C","F")</f>
        <v>46.4</v>
      </c>
      <c r="T536" s="51">
        <v>8</v>
      </c>
      <c r="U536" s="51">
        <v>8</v>
      </c>
      <c r="V536" s="51">
        <v>8</v>
      </c>
    </row>
    <row r="537" spans="1:30" s="51" customFormat="1" ht="14.45">
      <c r="A537" s="62">
        <v>44608</v>
      </c>
      <c r="B537" s="56" t="s">
        <v>950</v>
      </c>
      <c r="C537" s="51">
        <v>304</v>
      </c>
      <c r="D537" s="51" t="s">
        <v>127</v>
      </c>
      <c r="E537" s="56" t="s">
        <v>951</v>
      </c>
      <c r="F537" s="56" t="s">
        <v>218</v>
      </c>
      <c r="G537" s="56">
        <v>138</v>
      </c>
      <c r="H537" s="58">
        <v>335</v>
      </c>
      <c r="I537" s="58">
        <v>6.8</v>
      </c>
      <c r="J537" s="58">
        <v>197.4</v>
      </c>
      <c r="K537" s="59">
        <v>3.79</v>
      </c>
      <c r="L537" s="60">
        <v>2E-3</v>
      </c>
      <c r="M537" s="312">
        <v>0.8</v>
      </c>
      <c r="N537" s="58">
        <v>0.4</v>
      </c>
      <c r="O537" s="174">
        <v>11.93</v>
      </c>
      <c r="P537" s="310">
        <v>104.9</v>
      </c>
      <c r="Q537" s="288">
        <v>0.47916666666666669</v>
      </c>
      <c r="R537" s="51">
        <v>50</v>
      </c>
      <c r="S537" s="51">
        <v>60</v>
      </c>
      <c r="T537" s="302">
        <f t="shared" ref="T537:U539" si="9">CONVERT(R537,"F","C")</f>
        <v>10</v>
      </c>
      <c r="U537" s="302">
        <f t="shared" si="9"/>
        <v>15.555555555555555</v>
      </c>
      <c r="V537" s="51">
        <v>10.3</v>
      </c>
    </row>
    <row r="538" spans="1:30" s="51" customFormat="1" ht="14.45">
      <c r="A538" s="62">
        <v>44612</v>
      </c>
      <c r="B538" s="56" t="s">
        <v>952</v>
      </c>
      <c r="C538" s="51">
        <v>201</v>
      </c>
      <c r="D538" s="51" t="s">
        <v>87</v>
      </c>
      <c r="E538" s="56" t="s">
        <v>953</v>
      </c>
      <c r="F538" s="56" t="s">
        <v>218</v>
      </c>
      <c r="G538" s="56">
        <v>30</v>
      </c>
      <c r="H538" s="58">
        <v>94.4</v>
      </c>
      <c r="I538" s="58">
        <v>7.1</v>
      </c>
      <c r="J538" s="58">
        <v>66.599999999999994</v>
      </c>
      <c r="K538" s="59">
        <v>0.73</v>
      </c>
      <c r="L538" s="60">
        <v>2.5999999999999999E-2</v>
      </c>
      <c r="M538" s="58">
        <v>1.2</v>
      </c>
      <c r="N538" s="58">
        <v>6.6</v>
      </c>
      <c r="O538" s="174">
        <v>11.62</v>
      </c>
      <c r="P538" s="310">
        <v>112.8</v>
      </c>
      <c r="Q538" s="288">
        <v>0.57291666666666663</v>
      </c>
      <c r="R538" s="51">
        <v>56</v>
      </c>
      <c r="S538" s="51">
        <v>60</v>
      </c>
      <c r="T538" s="302">
        <f t="shared" si="9"/>
        <v>13.333333333333332</v>
      </c>
      <c r="U538" s="302">
        <f t="shared" si="9"/>
        <v>15.555555555555555</v>
      </c>
      <c r="V538" s="51">
        <v>13.9</v>
      </c>
    </row>
    <row r="539" spans="1:30" s="51" customFormat="1" ht="28.9">
      <c r="A539" s="62">
        <v>44612</v>
      </c>
      <c r="B539" s="56" t="s">
        <v>954</v>
      </c>
      <c r="C539" s="51">
        <v>210</v>
      </c>
      <c r="D539" s="51" t="s">
        <v>107</v>
      </c>
      <c r="E539" s="56" t="s">
        <v>955</v>
      </c>
      <c r="F539" s="56" t="s">
        <v>218</v>
      </c>
      <c r="G539" s="56">
        <v>26</v>
      </c>
      <c r="H539" s="58">
        <v>68.7</v>
      </c>
      <c r="I539" s="58">
        <v>7</v>
      </c>
      <c r="J539" s="58">
        <v>258.8</v>
      </c>
      <c r="K539" s="59">
        <v>0.87</v>
      </c>
      <c r="L539" s="60">
        <v>4.3999999999999997E-2</v>
      </c>
      <c r="M539" s="58">
        <v>2.5</v>
      </c>
      <c r="N539" s="58">
        <v>14.4</v>
      </c>
      <c r="O539" s="301">
        <v>11.06</v>
      </c>
      <c r="P539" s="51">
        <v>105.5</v>
      </c>
      <c r="Q539" s="288">
        <v>0.5625</v>
      </c>
      <c r="R539" s="51">
        <v>56</v>
      </c>
      <c r="S539" s="51">
        <v>70</v>
      </c>
      <c r="T539" s="302">
        <f t="shared" si="9"/>
        <v>13.333333333333332</v>
      </c>
      <c r="U539" s="302">
        <f t="shared" si="9"/>
        <v>21.111111111111111</v>
      </c>
      <c r="V539" s="51">
        <v>13.1</v>
      </c>
    </row>
    <row r="540" spans="1:30" s="51" customFormat="1" ht="14.45">
      <c r="A540" s="62">
        <v>44612</v>
      </c>
      <c r="B540" s="56" t="s">
        <v>956</v>
      </c>
      <c r="C540" s="51">
        <v>109</v>
      </c>
      <c r="D540" s="51" t="s">
        <v>68</v>
      </c>
      <c r="E540" s="56" t="s">
        <v>874</v>
      </c>
      <c r="F540" s="56" t="s">
        <v>218</v>
      </c>
      <c r="G540" s="56">
        <v>24</v>
      </c>
      <c r="H540" s="58">
        <v>68.2</v>
      </c>
      <c r="I540" s="58">
        <v>7</v>
      </c>
      <c r="J540" s="58">
        <v>76.099999999999994</v>
      </c>
      <c r="K540" s="59">
        <v>0.17</v>
      </c>
      <c r="L540" s="60">
        <v>2.9000000000000001E-2</v>
      </c>
      <c r="M540" s="58">
        <v>1</v>
      </c>
      <c r="N540" s="58">
        <v>7.4</v>
      </c>
      <c r="O540" s="174">
        <v>13.98</v>
      </c>
      <c r="P540" s="310">
        <v>110</v>
      </c>
      <c r="Q540" s="288">
        <v>0.38541666666666669</v>
      </c>
      <c r="R540" s="51">
        <f>CONVERT(T540,"C","F")</f>
        <v>44.6</v>
      </c>
      <c r="S540" s="51">
        <f>CONVERT(U540,"C","F")</f>
        <v>45.5</v>
      </c>
      <c r="T540" s="51">
        <v>7</v>
      </c>
      <c r="U540" s="51">
        <v>7.5</v>
      </c>
      <c r="V540" s="51">
        <v>5.2</v>
      </c>
    </row>
    <row r="541" spans="1:30" s="51" customFormat="1" ht="14.45">
      <c r="A541" s="62">
        <v>44612</v>
      </c>
      <c r="B541" s="56" t="s">
        <v>957</v>
      </c>
      <c r="C541" s="51">
        <v>104</v>
      </c>
      <c r="D541" s="51" t="s">
        <v>51</v>
      </c>
      <c r="E541" s="56" t="s">
        <v>958</v>
      </c>
      <c r="F541" s="56" t="s">
        <v>218</v>
      </c>
      <c r="G541" s="56">
        <v>6</v>
      </c>
      <c r="H541" s="58">
        <v>26.5</v>
      </c>
      <c r="I541" s="58">
        <v>6.6</v>
      </c>
      <c r="J541" s="58">
        <v>38</v>
      </c>
      <c r="K541" s="59">
        <v>0.17</v>
      </c>
      <c r="L541" s="60">
        <v>2.5000000000000001E-2</v>
      </c>
      <c r="M541" s="58">
        <v>1.2</v>
      </c>
      <c r="N541" s="58">
        <v>8.5</v>
      </c>
      <c r="O541" s="174">
        <v>14.76</v>
      </c>
      <c r="P541" s="310">
        <v>117.6</v>
      </c>
      <c r="Q541" s="288">
        <v>0.42708333333333331</v>
      </c>
      <c r="R541" s="51">
        <f>CONVERT(T541,"C","F")</f>
        <v>41</v>
      </c>
      <c r="S541" s="51">
        <f>CONVERT(U541,"C","F")</f>
        <v>55.400000000000006</v>
      </c>
      <c r="T541" s="51">
        <v>5</v>
      </c>
      <c r="U541" s="51">
        <v>13</v>
      </c>
      <c r="V541" s="51">
        <v>5.8</v>
      </c>
    </row>
    <row r="542" spans="1:30" s="51" customFormat="1" ht="14.45">
      <c r="A542" s="62">
        <v>44691</v>
      </c>
      <c r="B542" s="56" t="s">
        <v>959</v>
      </c>
      <c r="C542" s="51">
        <v>102</v>
      </c>
      <c r="D542" s="51" t="s">
        <v>40</v>
      </c>
      <c r="E542" s="56" t="s">
        <v>40</v>
      </c>
      <c r="F542" s="56" t="s">
        <v>218</v>
      </c>
      <c r="G542" s="58">
        <v>22</v>
      </c>
      <c r="H542" s="58">
        <v>60.1</v>
      </c>
      <c r="I542" s="56">
        <v>6.9</v>
      </c>
      <c r="J542" s="58">
        <v>36.299999999999997</v>
      </c>
      <c r="K542" s="56">
        <v>0.33</v>
      </c>
      <c r="L542" s="56">
        <v>2.1000000000000001E-2</v>
      </c>
      <c r="M542" s="58">
        <v>0.7</v>
      </c>
      <c r="N542" s="58">
        <v>7.2</v>
      </c>
      <c r="O542" s="174"/>
      <c r="P542" s="310"/>
      <c r="Q542" s="288">
        <v>0.58333333333333337</v>
      </c>
      <c r="R542" s="51">
        <v>71</v>
      </c>
      <c r="S542" s="51">
        <v>85</v>
      </c>
      <c r="T542" s="302">
        <f>CONVERT(R542,"F","C")</f>
        <v>21.666666666666668</v>
      </c>
      <c r="U542" s="302">
        <f>CONVERT(S542,"F","C")</f>
        <v>29.444444444444443</v>
      </c>
      <c r="V542" s="51">
        <v>24.3</v>
      </c>
      <c r="W542" s="51">
        <v>2</v>
      </c>
      <c r="X542" s="51">
        <v>3</v>
      </c>
      <c r="Y542" s="51">
        <v>0</v>
      </c>
      <c r="Z542" s="51">
        <f>W542*index!$B$2</f>
        <v>6</v>
      </c>
      <c r="AA542" s="51">
        <f>X542*index!$B$3</f>
        <v>6</v>
      </c>
      <c r="AB542" s="51">
        <f>Y542*index!$B$4</f>
        <v>0</v>
      </c>
      <c r="AC542" s="51">
        <f t="shared" ref="AC542:AC555" si="10">SUM(Z542:AB542)</f>
        <v>12</v>
      </c>
      <c r="AD542" s="51" t="str">
        <f>VLOOKUP(AC542,index!$A$6:$B$55,2,FALSE)</f>
        <v>Fair</v>
      </c>
    </row>
    <row r="543" spans="1:30" s="51" customFormat="1" ht="14.45">
      <c r="A543" s="62">
        <v>44695</v>
      </c>
      <c r="B543" s="56" t="s">
        <v>960</v>
      </c>
      <c r="C543" s="51">
        <v>300</v>
      </c>
      <c r="D543" s="51" t="s">
        <v>112</v>
      </c>
      <c r="E543" s="56" t="s">
        <v>112</v>
      </c>
      <c r="F543" s="56" t="s">
        <v>218</v>
      </c>
      <c r="G543" s="58">
        <v>130</v>
      </c>
      <c r="H543" s="58">
        <v>349</v>
      </c>
      <c r="I543" s="56">
        <v>7.2</v>
      </c>
      <c r="J543" s="58">
        <v>213.9</v>
      </c>
      <c r="K543" s="56">
        <v>4.74</v>
      </c>
      <c r="L543" s="56">
        <v>3.5000000000000003E-2</v>
      </c>
      <c r="M543" s="58">
        <v>1</v>
      </c>
      <c r="N543" s="58">
        <v>1.2</v>
      </c>
      <c r="O543" s="174">
        <v>10.199999999999999</v>
      </c>
      <c r="P543" s="310">
        <v>103.1</v>
      </c>
      <c r="Q543" s="288">
        <v>0.39583333333333331</v>
      </c>
      <c r="R543" s="51">
        <v>60</v>
      </c>
      <c r="S543" s="51">
        <v>68</v>
      </c>
      <c r="T543" s="302">
        <f>CONVERT(R543,"F","C")</f>
        <v>15.555555555555555</v>
      </c>
      <c r="U543" s="302">
        <f>CONVERT(S543,"F","C")</f>
        <v>20</v>
      </c>
      <c r="V543" s="51">
        <v>16.2</v>
      </c>
      <c r="W543" s="51">
        <v>3</v>
      </c>
      <c r="X543" s="51">
        <v>1</v>
      </c>
      <c r="Y543" s="51">
        <v>0</v>
      </c>
      <c r="Z543" s="51">
        <f>W543*index!$B$2</f>
        <v>9</v>
      </c>
      <c r="AA543" s="51">
        <f>X543*index!$B$3</f>
        <v>2</v>
      </c>
      <c r="AB543" s="51">
        <f>Y543*index!$B$4</f>
        <v>0</v>
      </c>
      <c r="AC543" s="51">
        <f t="shared" si="10"/>
        <v>11</v>
      </c>
      <c r="AD543" s="51" t="str">
        <f>VLOOKUP(AC543,index!$A$6:$B$55,2,FALSE)</f>
        <v>Fair</v>
      </c>
    </row>
    <row r="544" spans="1:30" s="51" customFormat="1" ht="14.45">
      <c r="A544" s="62">
        <v>44696</v>
      </c>
      <c r="B544" s="56" t="s">
        <v>961</v>
      </c>
      <c r="C544" s="51">
        <v>201</v>
      </c>
      <c r="D544" s="51" t="s">
        <v>87</v>
      </c>
      <c r="E544" s="56" t="s">
        <v>962</v>
      </c>
      <c r="F544" s="56" t="s">
        <v>218</v>
      </c>
      <c r="G544" s="58">
        <v>40</v>
      </c>
      <c r="H544" s="58">
        <v>110.4</v>
      </c>
      <c r="I544" s="56">
        <v>6.6</v>
      </c>
      <c r="J544" s="58">
        <v>61</v>
      </c>
      <c r="K544" s="56">
        <v>0.28000000000000003</v>
      </c>
      <c r="L544" s="56">
        <v>1.2E-2</v>
      </c>
      <c r="M544" s="58">
        <v>0.9</v>
      </c>
      <c r="N544" s="58">
        <v>1.7</v>
      </c>
      <c r="O544" s="174">
        <v>9.5500000000000007</v>
      </c>
      <c r="P544" s="310">
        <v>102.5</v>
      </c>
      <c r="Q544" s="288">
        <v>0.39097222222222222</v>
      </c>
      <c r="T544" s="302"/>
      <c r="U544" s="302"/>
      <c r="V544" s="51">
        <v>18.8</v>
      </c>
      <c r="W544" s="51">
        <v>1</v>
      </c>
      <c r="X544" s="51">
        <v>3</v>
      </c>
      <c r="Y544" s="51">
        <v>4</v>
      </c>
      <c r="Z544" s="51">
        <f>W544*index!$B$2</f>
        <v>3</v>
      </c>
      <c r="AA544" s="51">
        <f>X544*index!$B$3</f>
        <v>6</v>
      </c>
      <c r="AB544" s="51">
        <f>Y544*index!$B$4</f>
        <v>4</v>
      </c>
      <c r="AC544" s="51">
        <f t="shared" si="10"/>
        <v>13</v>
      </c>
      <c r="AD544" s="51" t="str">
        <f>VLOOKUP(AC544,index!$A$6:$B$55,2,FALSE)</f>
        <v>Fair</v>
      </c>
    </row>
    <row r="545" spans="1:30" s="51" customFormat="1" ht="14.45">
      <c r="A545" s="62">
        <v>44698</v>
      </c>
      <c r="B545" s="56" t="s">
        <v>963</v>
      </c>
      <c r="C545" s="51">
        <v>103</v>
      </c>
      <c r="D545" s="51" t="s">
        <v>45</v>
      </c>
      <c r="E545" s="56" t="s">
        <v>151</v>
      </c>
      <c r="F545" s="56" t="s">
        <v>218</v>
      </c>
      <c r="G545" s="58">
        <v>6</v>
      </c>
      <c r="H545" s="58">
        <v>20</v>
      </c>
      <c r="I545" s="56">
        <v>6</v>
      </c>
      <c r="J545" s="58">
        <v>49.1</v>
      </c>
      <c r="K545" s="56">
        <v>0.24</v>
      </c>
      <c r="L545" s="56">
        <v>2.1999999999999999E-2</v>
      </c>
      <c r="M545" s="58">
        <v>1.6</v>
      </c>
      <c r="N545" s="58">
        <v>11.1</v>
      </c>
      <c r="O545" s="174"/>
      <c r="P545" s="310"/>
      <c r="Q545" s="288">
        <v>0.69791666666666663</v>
      </c>
      <c r="R545" s="51">
        <f>CONVERT(T545,"C","F")</f>
        <v>75.2</v>
      </c>
      <c r="S545" s="51">
        <f>CONVERT(U545,"C","F")</f>
        <v>83.300000000000011</v>
      </c>
      <c r="T545" s="51">
        <v>24</v>
      </c>
      <c r="U545" s="51">
        <v>28.5</v>
      </c>
      <c r="V545" s="51">
        <v>24.6</v>
      </c>
      <c r="W545" s="51">
        <v>3</v>
      </c>
      <c r="X545" s="51">
        <v>1</v>
      </c>
      <c r="Y545" s="51">
        <v>1</v>
      </c>
      <c r="Z545" s="51">
        <f>W545*index!$B$2</f>
        <v>9</v>
      </c>
      <c r="AA545" s="51">
        <f>X545*index!$B$3</f>
        <v>2</v>
      </c>
      <c r="AB545" s="51">
        <f>Y545*index!$B$4</f>
        <v>1</v>
      </c>
      <c r="AC545" s="51">
        <f t="shared" si="10"/>
        <v>12</v>
      </c>
      <c r="AD545" s="51" t="str">
        <f>VLOOKUP(AC545,index!$A$6:$B$55,2,FALSE)</f>
        <v>Fair</v>
      </c>
    </row>
    <row r="546" spans="1:30" s="51" customFormat="1" ht="14.45">
      <c r="A546" s="62">
        <v>44698</v>
      </c>
      <c r="B546" s="56" t="s">
        <v>964</v>
      </c>
      <c r="C546" s="51">
        <v>205</v>
      </c>
      <c r="D546" s="51" t="s">
        <v>99</v>
      </c>
      <c r="E546" s="56" t="s">
        <v>99</v>
      </c>
      <c r="F546" s="56" t="s">
        <v>218</v>
      </c>
      <c r="G546" s="58">
        <v>30</v>
      </c>
      <c r="H546" s="58">
        <v>102.5</v>
      </c>
      <c r="I546" s="56">
        <v>6.5</v>
      </c>
      <c r="J546" s="58">
        <v>88.7</v>
      </c>
      <c r="K546" s="56">
        <v>0.18</v>
      </c>
      <c r="L546" s="56">
        <v>2.3E-2</v>
      </c>
      <c r="M546" s="58">
        <v>1.8</v>
      </c>
      <c r="N546" s="58">
        <v>4.7</v>
      </c>
      <c r="O546" s="174">
        <v>9.9499999999999993</v>
      </c>
      <c r="P546" s="310">
        <v>104.8</v>
      </c>
      <c r="Q546" s="288">
        <v>0.54166666666666663</v>
      </c>
      <c r="R546" s="51">
        <v>64</v>
      </c>
      <c r="S546" s="51">
        <v>69</v>
      </c>
      <c r="T546" s="302">
        <f>CONVERT(R546,"F","C")</f>
        <v>17.777777777777779</v>
      </c>
      <c r="U546" s="302">
        <f>CONVERT(S546,"F","C")</f>
        <v>20.555555555555554</v>
      </c>
      <c r="V546" s="51">
        <v>17.8</v>
      </c>
      <c r="W546" s="51">
        <v>6</v>
      </c>
      <c r="X546" s="51">
        <v>2</v>
      </c>
      <c r="Y546" s="51">
        <v>3</v>
      </c>
      <c r="Z546" s="51">
        <f>W546*index!$B$2</f>
        <v>18</v>
      </c>
      <c r="AA546" s="51">
        <f>X546*index!$B$3</f>
        <v>4</v>
      </c>
      <c r="AB546" s="51">
        <f>Y546*index!$B$4</f>
        <v>3</v>
      </c>
      <c r="AC546" s="51">
        <f t="shared" si="10"/>
        <v>25</v>
      </c>
      <c r="AD546" s="51" t="str">
        <f>VLOOKUP(AC546,index!$A$6:$B$55,2,FALSE)</f>
        <v>Excellent</v>
      </c>
    </row>
    <row r="547" spans="1:30" s="51" customFormat="1" ht="14.45">
      <c r="A547" s="62">
        <v>44699</v>
      </c>
      <c r="B547" s="56" t="s">
        <v>965</v>
      </c>
      <c r="C547" s="51">
        <v>302</v>
      </c>
      <c r="D547" s="51" t="s">
        <v>121</v>
      </c>
      <c r="E547" s="56" t="s">
        <v>121</v>
      </c>
      <c r="F547" s="56" t="s">
        <v>218</v>
      </c>
      <c r="G547" s="58">
        <v>108</v>
      </c>
      <c r="H547" s="58">
        <v>302</v>
      </c>
      <c r="I547" s="56">
        <v>6.7</v>
      </c>
      <c r="J547" s="58">
        <v>207.7</v>
      </c>
      <c r="K547" s="56">
        <v>4.29</v>
      </c>
      <c r="L547" s="56">
        <v>6.3E-2</v>
      </c>
      <c r="M547" s="58">
        <v>10.8</v>
      </c>
      <c r="N547" s="58">
        <v>8.4700000000000006</v>
      </c>
      <c r="O547" s="174">
        <v>7.85</v>
      </c>
      <c r="P547" s="310">
        <v>89.5</v>
      </c>
      <c r="Q547" s="288">
        <v>0.375</v>
      </c>
      <c r="R547" s="51">
        <f>CONVERT(T547,"C","F")</f>
        <v>69.800000000000011</v>
      </c>
      <c r="S547" s="51">
        <f>CONVERT(U547,"C","F")</f>
        <v>78.800000000000011</v>
      </c>
      <c r="T547" s="51">
        <v>21</v>
      </c>
      <c r="U547" s="51">
        <v>26</v>
      </c>
      <c r="V547" s="51">
        <v>22.2</v>
      </c>
      <c r="W547" s="51">
        <v>2</v>
      </c>
      <c r="X547" s="51">
        <v>0</v>
      </c>
      <c r="Y547" s="51">
        <v>1</v>
      </c>
      <c r="Z547" s="51">
        <f>W547*index!$B$2</f>
        <v>6</v>
      </c>
      <c r="AA547" s="51">
        <f>X547*index!$B$3</f>
        <v>0</v>
      </c>
      <c r="AB547" s="51">
        <f>Y547*index!$B$4</f>
        <v>1</v>
      </c>
      <c r="AC547" s="51">
        <f t="shared" si="10"/>
        <v>7</v>
      </c>
      <c r="AD547" s="51" t="str">
        <f>VLOOKUP(AC547,index!$A$6:$B$55,2,FALSE)</f>
        <v>Poor</v>
      </c>
    </row>
    <row r="548" spans="1:30" s="51" customFormat="1" ht="14.45">
      <c r="A548" s="62">
        <v>44700</v>
      </c>
      <c r="B548" s="56" t="s">
        <v>966</v>
      </c>
      <c r="C548" s="51">
        <v>109</v>
      </c>
      <c r="D548" s="51" t="s">
        <v>68</v>
      </c>
      <c r="E548" s="56" t="s">
        <v>281</v>
      </c>
      <c r="F548" s="56" t="s">
        <v>218</v>
      </c>
      <c r="G548" s="58">
        <v>28</v>
      </c>
      <c r="H548" s="58">
        <v>81.3</v>
      </c>
      <c r="I548" s="56">
        <v>7.1</v>
      </c>
      <c r="J548" s="58">
        <v>41.4</v>
      </c>
      <c r="K548" s="56">
        <v>0.74</v>
      </c>
      <c r="L548" s="56">
        <v>2.5000000000000001E-2</v>
      </c>
      <c r="M548" s="58">
        <v>2.9</v>
      </c>
      <c r="N548" s="58">
        <v>4</v>
      </c>
      <c r="O548" s="174">
        <v>9.6999999999999993</v>
      </c>
      <c r="P548" s="310">
        <v>102.3</v>
      </c>
      <c r="Q548" s="288">
        <v>0.49305555555555558</v>
      </c>
      <c r="R548" s="51">
        <v>63</v>
      </c>
      <c r="S548" s="51">
        <v>66</v>
      </c>
      <c r="T548" s="302">
        <f>CONVERT(R548,"F","C")</f>
        <v>17.222222222222221</v>
      </c>
      <c r="U548" s="302">
        <f>CONVERT(S548,"F","C")</f>
        <v>18.888888888888889</v>
      </c>
      <c r="V548" s="51">
        <v>17.899999999999999</v>
      </c>
      <c r="W548" s="51">
        <v>2</v>
      </c>
      <c r="X548" s="51">
        <v>2</v>
      </c>
      <c r="Y548" s="51">
        <v>2</v>
      </c>
      <c r="Z548" s="51">
        <f>W548*index!$B$2</f>
        <v>6</v>
      </c>
      <c r="AA548" s="51">
        <f>X548*index!$B$3</f>
        <v>4</v>
      </c>
      <c r="AB548" s="51">
        <f>Y548*index!$B$4</f>
        <v>2</v>
      </c>
      <c r="AC548" s="51">
        <f t="shared" si="10"/>
        <v>12</v>
      </c>
      <c r="AD548" s="51" t="str">
        <f>VLOOKUP(AC548,index!$A$6:$B$55,2,FALSE)</f>
        <v>Fair</v>
      </c>
    </row>
    <row r="549" spans="1:30" s="51" customFormat="1" ht="14.45">
      <c r="A549" s="62">
        <v>44706</v>
      </c>
      <c r="B549" s="56" t="s">
        <v>967</v>
      </c>
      <c r="C549" s="297">
        <v>110</v>
      </c>
      <c r="D549" s="297" t="s">
        <v>73</v>
      </c>
      <c r="E549" s="56" t="s">
        <v>73</v>
      </c>
      <c r="F549" s="56" t="s">
        <v>218</v>
      </c>
      <c r="G549" s="58">
        <v>12</v>
      </c>
      <c r="H549" s="58">
        <v>37.5</v>
      </c>
      <c r="I549" s="56">
        <v>6.4</v>
      </c>
      <c r="J549" s="58">
        <v>27.4</v>
      </c>
      <c r="K549" s="56">
        <v>0.23</v>
      </c>
      <c r="L549" s="56">
        <v>1.2E-2</v>
      </c>
      <c r="M549" s="58">
        <v>2.2000000000000002</v>
      </c>
      <c r="N549" s="58">
        <v>5.9</v>
      </c>
      <c r="O549" s="174">
        <v>6.9</v>
      </c>
      <c r="P549" s="310">
        <v>87.2</v>
      </c>
      <c r="Q549" s="288">
        <v>0.54166666666666663</v>
      </c>
      <c r="R549" s="51">
        <v>82</v>
      </c>
      <c r="S549" s="51">
        <v>86</v>
      </c>
      <c r="T549" s="302">
        <f>CONVERT(R549,"F","C")</f>
        <v>27.777777777777779</v>
      </c>
      <c r="U549" s="302">
        <f>CONVERT(S549,"F","C")</f>
        <v>30</v>
      </c>
      <c r="V549" s="51">
        <v>27.2</v>
      </c>
      <c r="W549" s="51">
        <v>1</v>
      </c>
      <c r="X549" s="51">
        <v>0</v>
      </c>
      <c r="Y549" s="51">
        <v>1</v>
      </c>
      <c r="Z549" s="51">
        <f>W549*index!$B$2</f>
        <v>3</v>
      </c>
      <c r="AA549" s="51">
        <f>X549*index!$B$3</f>
        <v>0</v>
      </c>
      <c r="AB549" s="51">
        <f>Y549*index!$B$4</f>
        <v>1</v>
      </c>
      <c r="AC549" s="51">
        <f t="shared" si="10"/>
        <v>4</v>
      </c>
      <c r="AD549" s="51" t="str">
        <f>VLOOKUP(AC549,index!$A$6:$B$55,2,FALSE)</f>
        <v>Poor</v>
      </c>
    </row>
    <row r="550" spans="1:30" s="51" customFormat="1" ht="14.45">
      <c r="A550" s="315">
        <v>44706</v>
      </c>
      <c r="B550" s="56" t="s">
        <v>968</v>
      </c>
      <c r="C550" s="304">
        <v>110.5</v>
      </c>
      <c r="D550" s="304" t="s">
        <v>904</v>
      </c>
      <c r="E550" s="56" t="s">
        <v>969</v>
      </c>
      <c r="F550" s="56" t="s">
        <v>218</v>
      </c>
      <c r="G550" s="58">
        <v>16</v>
      </c>
      <c r="H550" s="58">
        <v>51.9</v>
      </c>
      <c r="I550" s="56">
        <v>6.7</v>
      </c>
      <c r="J550" s="58">
        <v>28.4</v>
      </c>
      <c r="K550" s="56">
        <v>0.24</v>
      </c>
      <c r="L550" s="56">
        <v>8.9999999999999993E-3</v>
      </c>
      <c r="M550" s="58">
        <v>3.2</v>
      </c>
      <c r="N550" s="58">
        <v>6.4</v>
      </c>
      <c r="O550" s="174">
        <v>10.86</v>
      </c>
      <c r="P550" s="310">
        <v>123</v>
      </c>
      <c r="Q550" s="288">
        <v>0.63541666666666663</v>
      </c>
      <c r="R550" s="51">
        <f>CONVERT(T550,"C","F")</f>
        <v>71.599999999999994</v>
      </c>
      <c r="S550" s="51">
        <f>CONVERT(U550,"C","F")</f>
        <v>93.2</v>
      </c>
      <c r="T550" s="302">
        <v>22</v>
      </c>
      <c r="U550" s="302">
        <v>34</v>
      </c>
      <c r="V550" s="51">
        <v>21.8</v>
      </c>
      <c r="W550" s="51">
        <v>3</v>
      </c>
      <c r="X550" s="51">
        <v>0</v>
      </c>
      <c r="Y550" s="51">
        <v>0</v>
      </c>
      <c r="Z550" s="51">
        <f>W550*index!$B$2</f>
        <v>9</v>
      </c>
      <c r="AA550" s="51">
        <f>X550*index!$B$3</f>
        <v>0</v>
      </c>
      <c r="AB550" s="51">
        <f>Y550*index!$B$4</f>
        <v>0</v>
      </c>
      <c r="AC550" s="51">
        <f t="shared" si="10"/>
        <v>9</v>
      </c>
      <c r="AD550" s="51" t="str">
        <f>VLOOKUP(AC550,index!$A$6:$B$55,2,FALSE)</f>
        <v>Poor</v>
      </c>
    </row>
    <row r="551" spans="1:30" s="51" customFormat="1" ht="14.45">
      <c r="A551" s="62">
        <v>44711</v>
      </c>
      <c r="B551" s="56" t="s">
        <v>970</v>
      </c>
      <c r="C551" s="51">
        <v>308</v>
      </c>
      <c r="D551" s="51" t="s">
        <v>142</v>
      </c>
      <c r="E551" s="56" t="s">
        <v>971</v>
      </c>
      <c r="F551" s="56" t="s">
        <v>218</v>
      </c>
      <c r="G551" s="58">
        <v>90</v>
      </c>
      <c r="H551" s="58">
        <v>251.1</v>
      </c>
      <c r="I551" s="56">
        <v>8.08</v>
      </c>
      <c r="J551" s="58">
        <v>126</v>
      </c>
      <c r="K551" s="56">
        <v>0.87</v>
      </c>
      <c r="L551" s="56">
        <v>0.108</v>
      </c>
      <c r="M551" s="58">
        <v>2.1</v>
      </c>
      <c r="N551" s="58">
        <v>1.08</v>
      </c>
      <c r="O551" s="174">
        <v>9.52</v>
      </c>
      <c r="P551" s="310">
        <v>96.6</v>
      </c>
      <c r="Q551" s="288">
        <v>0.3888888888888889</v>
      </c>
      <c r="R551" s="51">
        <v>60</v>
      </c>
      <c r="S551" s="51">
        <v>73</v>
      </c>
      <c r="T551" s="302">
        <f t="shared" ref="T551:U555" si="11">CONVERT(R551,"F","C")</f>
        <v>15.555555555555555</v>
      </c>
      <c r="U551" s="302">
        <f t="shared" si="11"/>
        <v>22.777777777777779</v>
      </c>
      <c r="V551" s="51">
        <v>16.3</v>
      </c>
      <c r="W551" s="51">
        <v>2</v>
      </c>
      <c r="X551" s="51">
        <v>1</v>
      </c>
      <c r="Y551" s="51">
        <v>0</v>
      </c>
      <c r="Z551" s="51">
        <f>W551*index!$B$2</f>
        <v>6</v>
      </c>
      <c r="AA551" s="51">
        <f>X551*index!$B$3</f>
        <v>2</v>
      </c>
      <c r="AB551" s="51">
        <f>Y551*index!$B$4</f>
        <v>0</v>
      </c>
      <c r="AC551" s="51">
        <f t="shared" si="10"/>
        <v>8</v>
      </c>
      <c r="AD551" s="51" t="str">
        <f>VLOOKUP(AC551,index!$A$6:$B$55,2,FALSE)</f>
        <v>Poor</v>
      </c>
    </row>
    <row r="552" spans="1:30" s="51" customFormat="1" ht="14.45">
      <c r="A552" s="62">
        <v>44711</v>
      </c>
      <c r="B552" s="56" t="s">
        <v>972</v>
      </c>
      <c r="C552" s="51">
        <v>307</v>
      </c>
      <c r="D552" s="51" t="s">
        <v>138</v>
      </c>
      <c r="E552" s="56" t="s">
        <v>973</v>
      </c>
      <c r="F552" s="56" t="s">
        <v>218</v>
      </c>
      <c r="G552" s="58">
        <v>74</v>
      </c>
      <c r="H552" s="58">
        <v>185.1</v>
      </c>
      <c r="I552" s="56">
        <v>7.11</v>
      </c>
      <c r="J552" s="58">
        <v>89.3</v>
      </c>
      <c r="K552" s="56">
        <v>0.55000000000000004</v>
      </c>
      <c r="L552" s="56">
        <v>2.3E-2</v>
      </c>
      <c r="M552" s="58">
        <v>1.7</v>
      </c>
      <c r="N552" s="58">
        <v>2.2400000000000002</v>
      </c>
      <c r="O552" s="174">
        <v>9.98</v>
      </c>
      <c r="P552" s="310">
        <v>99.2</v>
      </c>
      <c r="Q552" s="288">
        <v>0.73958333333333337</v>
      </c>
      <c r="R552" s="51">
        <v>58</v>
      </c>
      <c r="S552" s="51">
        <v>76</v>
      </c>
      <c r="T552" s="302">
        <f t="shared" si="11"/>
        <v>14.444444444444445</v>
      </c>
      <c r="U552" s="302">
        <f t="shared" si="11"/>
        <v>24.444444444444443</v>
      </c>
      <c r="V552" s="51">
        <v>15.1</v>
      </c>
      <c r="W552" s="51">
        <v>3</v>
      </c>
      <c r="X552" s="51">
        <v>1</v>
      </c>
      <c r="Y552" s="51">
        <v>1</v>
      </c>
      <c r="Z552" s="51">
        <f>W552*index!$B$2</f>
        <v>9</v>
      </c>
      <c r="AA552" s="51">
        <f>X552*index!$B$3</f>
        <v>2</v>
      </c>
      <c r="AB552" s="51">
        <f>Y552*index!$B$4</f>
        <v>1</v>
      </c>
      <c r="AC552" s="51">
        <f t="shared" si="10"/>
        <v>12</v>
      </c>
      <c r="AD552" s="51" t="str">
        <f>VLOOKUP(AC552,index!$A$6:$B$55,2,FALSE)</f>
        <v>Fair</v>
      </c>
    </row>
    <row r="553" spans="1:30" s="51" customFormat="1" ht="14.45">
      <c r="A553" s="62">
        <v>44712</v>
      </c>
      <c r="B553" s="56" t="s">
        <v>974</v>
      </c>
      <c r="C553" s="51">
        <v>303</v>
      </c>
      <c r="D553" s="51" t="s">
        <v>124</v>
      </c>
      <c r="E553" s="56" t="s">
        <v>124</v>
      </c>
      <c r="F553" s="56" t="s">
        <v>218</v>
      </c>
      <c r="G553" s="58">
        <v>82</v>
      </c>
      <c r="H553" s="58">
        <v>219.5</v>
      </c>
      <c r="I553" s="56">
        <v>6.6</v>
      </c>
      <c r="J553" s="58">
        <v>125.7</v>
      </c>
      <c r="K553" s="56">
        <v>3.22</v>
      </c>
      <c r="L553" s="56">
        <v>2.9000000000000001E-2</v>
      </c>
      <c r="M553" s="58">
        <v>0.5</v>
      </c>
      <c r="N553" s="58">
        <v>0.7</v>
      </c>
      <c r="O553" s="174">
        <v>8.7100000000000009</v>
      </c>
      <c r="P553" s="310">
        <v>90.4</v>
      </c>
      <c r="Q553" s="288">
        <v>0.71180555555555547</v>
      </c>
      <c r="R553" s="51">
        <v>58</v>
      </c>
      <c r="S553" s="51">
        <v>84</v>
      </c>
      <c r="T553" s="302">
        <f t="shared" si="11"/>
        <v>14.444444444444445</v>
      </c>
      <c r="U553" s="302">
        <f t="shared" si="11"/>
        <v>28.888888888888889</v>
      </c>
      <c r="V553" s="51">
        <v>15.7</v>
      </c>
      <c r="W553" s="51">
        <v>3</v>
      </c>
      <c r="X553" s="51">
        <v>1</v>
      </c>
      <c r="Y553" s="51">
        <v>1</v>
      </c>
      <c r="Z553" s="51">
        <f>W553*index!$B$2</f>
        <v>9</v>
      </c>
      <c r="AA553" s="51">
        <f>X553*index!$B$3</f>
        <v>2</v>
      </c>
      <c r="AB553" s="51">
        <f>Y553*index!$B$4</f>
        <v>1</v>
      </c>
      <c r="AC553" s="51">
        <f t="shared" si="10"/>
        <v>12</v>
      </c>
      <c r="AD553" s="51" t="str">
        <f>VLOOKUP(AC553,index!$A$6:$B$55,2,FALSE)</f>
        <v>Fair</v>
      </c>
    </row>
    <row r="554" spans="1:30" s="51" customFormat="1" ht="14.45">
      <c r="A554" s="62">
        <v>44712</v>
      </c>
      <c r="B554" s="56" t="s">
        <v>975</v>
      </c>
      <c r="C554" s="51">
        <v>304</v>
      </c>
      <c r="D554" s="51" t="s">
        <v>127</v>
      </c>
      <c r="E554" s="56" t="s">
        <v>127</v>
      </c>
      <c r="F554" s="56" t="s">
        <v>218</v>
      </c>
      <c r="G554" s="58">
        <v>118</v>
      </c>
      <c r="H554" s="58">
        <v>300</v>
      </c>
      <c r="I554" s="56">
        <v>6.7</v>
      </c>
      <c r="J554" s="58">
        <v>163.1</v>
      </c>
      <c r="K554" s="56">
        <v>3.01</v>
      </c>
      <c r="L554" s="56">
        <v>2.5999999999999999E-2</v>
      </c>
      <c r="M554" s="58">
        <v>1.2</v>
      </c>
      <c r="N554" s="58">
        <v>0.6</v>
      </c>
      <c r="O554" s="301">
        <v>10.15</v>
      </c>
      <c r="P554" s="51">
        <v>114.5</v>
      </c>
      <c r="Q554" s="288">
        <v>0.625</v>
      </c>
      <c r="R554" s="51">
        <v>70</v>
      </c>
      <c r="S554" s="51">
        <v>80</v>
      </c>
      <c r="T554" s="302">
        <f t="shared" si="11"/>
        <v>21.111111111111111</v>
      </c>
      <c r="U554" s="302">
        <f t="shared" si="11"/>
        <v>26.666666666666664</v>
      </c>
      <c r="V554" s="51">
        <v>22.4</v>
      </c>
      <c r="W554" s="51">
        <v>2</v>
      </c>
      <c r="X554" s="51">
        <v>2</v>
      </c>
      <c r="Y554" s="51">
        <v>2</v>
      </c>
      <c r="Z554" s="51">
        <f>W554*index!$B$2</f>
        <v>6</v>
      </c>
      <c r="AA554" s="51">
        <f>X554*index!$B$3</f>
        <v>4</v>
      </c>
      <c r="AB554" s="51">
        <f>Y554*index!$B$4</f>
        <v>2</v>
      </c>
      <c r="AC554" s="51">
        <f t="shared" si="10"/>
        <v>12</v>
      </c>
      <c r="AD554" s="51" t="str">
        <f>VLOOKUP(AC554,index!$A$6:$B$55,2,FALSE)</f>
        <v>Fair</v>
      </c>
    </row>
    <row r="555" spans="1:30" s="51" customFormat="1" ht="14.45">
      <c r="A555" s="62">
        <v>44717</v>
      </c>
      <c r="B555" s="56" t="s">
        <v>976</v>
      </c>
      <c r="C555" s="51">
        <v>104</v>
      </c>
      <c r="D555" s="51" t="s">
        <v>51</v>
      </c>
      <c r="E555" s="56" t="s">
        <v>977</v>
      </c>
      <c r="F555" s="56" t="s">
        <v>218</v>
      </c>
      <c r="G555" s="58">
        <v>8</v>
      </c>
      <c r="H555" s="58">
        <v>30.1</v>
      </c>
      <c r="I555" s="56">
        <v>6.2</v>
      </c>
      <c r="J555" s="58">
        <v>21.9</v>
      </c>
      <c r="K555" s="56">
        <v>0.56999999999999995</v>
      </c>
      <c r="L555" s="56">
        <v>4.5999999999999999E-2</v>
      </c>
      <c r="M555" s="58">
        <v>3.7</v>
      </c>
      <c r="N555" s="58">
        <v>6.5</v>
      </c>
      <c r="O555" s="174">
        <v>11.2</v>
      </c>
      <c r="P555" s="310">
        <v>127.3</v>
      </c>
      <c r="Q555" s="288">
        <v>0.6875</v>
      </c>
      <c r="R555" s="51">
        <v>76</v>
      </c>
      <c r="S555" s="51">
        <v>79</v>
      </c>
      <c r="T555" s="302">
        <f t="shared" si="11"/>
        <v>24.444444444444443</v>
      </c>
      <c r="U555" s="302">
        <f t="shared" si="11"/>
        <v>26.111111111111111</v>
      </c>
      <c r="V555" s="51">
        <v>24</v>
      </c>
      <c r="W555" s="51">
        <v>3</v>
      </c>
      <c r="X555" s="51">
        <v>1</v>
      </c>
      <c r="Y555" s="51">
        <v>2</v>
      </c>
      <c r="Z555" s="51">
        <f>W555*index!$B$2</f>
        <v>9</v>
      </c>
      <c r="AA555" s="51">
        <f>X555*index!$B$3</f>
        <v>2</v>
      </c>
      <c r="AB555" s="51">
        <f>Y555*index!$B$4</f>
        <v>2</v>
      </c>
      <c r="AC555" s="51">
        <f t="shared" si="10"/>
        <v>13</v>
      </c>
      <c r="AD555" s="51" t="str">
        <f>VLOOKUP(AC555,index!$A$6:$B$55,2,FALSE)</f>
        <v>Fair</v>
      </c>
    </row>
    <row r="556" spans="1:30" s="51" customFormat="1" ht="14.45">
      <c r="A556" s="316">
        <v>44731</v>
      </c>
      <c r="B556" s="56" t="s">
        <v>978</v>
      </c>
      <c r="C556" s="51">
        <v>210</v>
      </c>
      <c r="D556" s="51" t="s">
        <v>107</v>
      </c>
      <c r="E556" s="56" t="s">
        <v>162</v>
      </c>
      <c r="F556" s="56" t="s">
        <v>218</v>
      </c>
      <c r="G556" s="58">
        <v>102</v>
      </c>
      <c r="H556" s="58">
        <v>373</v>
      </c>
      <c r="I556" s="56">
        <v>7.1</v>
      </c>
      <c r="J556" s="58">
        <v>221.8</v>
      </c>
      <c r="K556" s="56">
        <v>0.77</v>
      </c>
      <c r="L556" s="56">
        <v>3.2000000000000001E-2</v>
      </c>
      <c r="M556" s="58">
        <v>7.3</v>
      </c>
      <c r="N556" s="58">
        <v>6.1</v>
      </c>
      <c r="O556" s="301"/>
      <c r="P556" s="302"/>
      <c r="Q556" s="288"/>
    </row>
    <row r="557" spans="1:30" s="51" customFormat="1" ht="14.45">
      <c r="A557" s="62">
        <v>44779</v>
      </c>
      <c r="B557" s="56" t="s">
        <v>979</v>
      </c>
      <c r="C557" s="51">
        <v>110</v>
      </c>
      <c r="D557" s="51" t="s">
        <v>73</v>
      </c>
      <c r="E557" s="56" t="s">
        <v>980</v>
      </c>
      <c r="F557" s="56" t="s">
        <v>218</v>
      </c>
      <c r="G557" s="88">
        <v>32</v>
      </c>
      <c r="H557" s="58">
        <v>91.1</v>
      </c>
      <c r="I557" s="58">
        <v>7.4</v>
      </c>
      <c r="J557" s="58">
        <v>51.7</v>
      </c>
      <c r="K557" s="59">
        <v>0.22</v>
      </c>
      <c r="L557" s="60">
        <v>1.9E-2</v>
      </c>
      <c r="M557" s="58">
        <v>5.4</v>
      </c>
      <c r="N557" s="58">
        <v>4.8</v>
      </c>
      <c r="O557" s="174">
        <v>8.3000000000000007</v>
      </c>
      <c r="P557" s="310">
        <v>115</v>
      </c>
      <c r="Q557" s="288">
        <v>0.60416666666666663</v>
      </c>
      <c r="R557" s="51">
        <v>88</v>
      </c>
      <c r="S557" s="51">
        <v>78</v>
      </c>
      <c r="T557" s="302">
        <f>CONVERT(R557,"F","C")</f>
        <v>31.111111111111111</v>
      </c>
      <c r="U557" s="302">
        <f>CONVERT(S557,"F","C")</f>
        <v>25.555555555555554</v>
      </c>
      <c r="V557" s="51">
        <v>30.5</v>
      </c>
      <c r="W557" s="51">
        <v>3</v>
      </c>
      <c r="X557" s="51">
        <v>2</v>
      </c>
      <c r="Y557" s="51">
        <v>2</v>
      </c>
      <c r="Z557" s="51">
        <f>W557*index!$B$2</f>
        <v>9</v>
      </c>
      <c r="AA557" s="51">
        <f>X557*index!$B$3</f>
        <v>4</v>
      </c>
      <c r="AB557" s="51">
        <f>Y557*index!$B$4</f>
        <v>2</v>
      </c>
      <c r="AC557" s="51">
        <f t="shared" ref="AC557:AC571" si="12">SUM(Z557:AB557)</f>
        <v>15</v>
      </c>
      <c r="AD557" s="51" t="str">
        <f>VLOOKUP(AC557,index!$A$6:$B$55,2,FALSE)</f>
        <v>Fair</v>
      </c>
    </row>
    <row r="558" spans="1:30" s="51" customFormat="1" ht="14.45">
      <c r="A558" s="62">
        <v>44779</v>
      </c>
      <c r="B558" s="56" t="s">
        <v>981</v>
      </c>
      <c r="C558" s="51">
        <v>110.5</v>
      </c>
      <c r="D558" s="51" t="s">
        <v>969</v>
      </c>
      <c r="E558" s="56" t="s">
        <v>982</v>
      </c>
      <c r="F558" s="56" t="s">
        <v>218</v>
      </c>
      <c r="G558" s="88">
        <v>38</v>
      </c>
      <c r="H558" s="58">
        <v>116.8</v>
      </c>
      <c r="I558" s="58">
        <v>8.4</v>
      </c>
      <c r="J558" s="58">
        <v>64.400000000000006</v>
      </c>
      <c r="K558" s="59">
        <v>0.11</v>
      </c>
      <c r="L558" s="60">
        <v>0</v>
      </c>
      <c r="M558" s="58">
        <v>2.4</v>
      </c>
      <c r="N558" s="58">
        <v>2.7</v>
      </c>
      <c r="O558" s="174">
        <v>8.91</v>
      </c>
      <c r="P558" s="310">
        <v>112.9</v>
      </c>
      <c r="Q558" s="288">
        <v>0.51388888888888895</v>
      </c>
      <c r="R558" s="51">
        <f>CONVERT(T558,"C","F")</f>
        <v>75.2</v>
      </c>
      <c r="S558" s="51">
        <f>CONVERT(U558,"C","F")</f>
        <v>86.9</v>
      </c>
      <c r="T558" s="51">
        <v>24</v>
      </c>
      <c r="U558" s="51">
        <v>30.5</v>
      </c>
      <c r="V558" s="51">
        <v>27.5</v>
      </c>
      <c r="W558" s="51">
        <v>1</v>
      </c>
      <c r="X558" s="51">
        <v>1</v>
      </c>
      <c r="Y558" s="51">
        <v>1</v>
      </c>
      <c r="Z558" s="51">
        <f>W558*index!$B$2</f>
        <v>3</v>
      </c>
      <c r="AA558" s="51">
        <f>X558*index!$B$3</f>
        <v>2</v>
      </c>
      <c r="AB558" s="51">
        <f>Y558*index!$B$4</f>
        <v>1</v>
      </c>
      <c r="AC558" s="51">
        <f t="shared" si="12"/>
        <v>6</v>
      </c>
      <c r="AD558" s="51" t="str">
        <f>VLOOKUP(AC558,index!$A$6:$B$55,2,FALSE)</f>
        <v>Poor</v>
      </c>
    </row>
    <row r="559" spans="1:30" s="51" customFormat="1" ht="14.45">
      <c r="A559" s="62">
        <v>44780</v>
      </c>
      <c r="B559" s="56" t="s">
        <v>983</v>
      </c>
      <c r="C559" s="51">
        <v>300</v>
      </c>
      <c r="D559" s="51" t="s">
        <v>112</v>
      </c>
      <c r="E559" s="56" t="s">
        <v>984</v>
      </c>
      <c r="F559" s="56" t="s">
        <v>218</v>
      </c>
      <c r="G559" s="88">
        <v>154</v>
      </c>
      <c r="H559" s="58">
        <v>429</v>
      </c>
      <c r="I559" s="58">
        <v>7</v>
      </c>
      <c r="J559" s="58">
        <v>237</v>
      </c>
      <c r="K559" s="59">
        <v>3.21</v>
      </c>
      <c r="L559" s="60">
        <v>4.0000000000000001E-3</v>
      </c>
      <c r="M559" s="58">
        <v>0.5</v>
      </c>
      <c r="N559" s="58">
        <v>0.5</v>
      </c>
      <c r="O559" s="174">
        <v>7.25</v>
      </c>
      <c r="P559" s="310">
        <v>102.39</v>
      </c>
      <c r="Q559" s="288">
        <v>0.68055555555555547</v>
      </c>
      <c r="R559" s="51">
        <v>92</v>
      </c>
      <c r="S559" s="51">
        <v>95</v>
      </c>
      <c r="T559" s="302">
        <f>CONVERT(R559,"F","C")</f>
        <v>33.333333333333336</v>
      </c>
      <c r="U559" s="302">
        <f>CONVERT(S559,"F","C")</f>
        <v>35</v>
      </c>
      <c r="V559" s="51">
        <v>33.700000000000003</v>
      </c>
      <c r="W559" s="51">
        <v>4</v>
      </c>
      <c r="X559" s="51">
        <v>1</v>
      </c>
      <c r="Y559" s="51">
        <v>1</v>
      </c>
      <c r="Z559" s="51">
        <f>W559*index!$B$2</f>
        <v>12</v>
      </c>
      <c r="AA559" s="51">
        <f>X559*index!$B$3</f>
        <v>2</v>
      </c>
      <c r="AB559" s="51">
        <f>Y559*index!$B$4</f>
        <v>1</v>
      </c>
      <c r="AC559" s="51">
        <f t="shared" si="12"/>
        <v>15</v>
      </c>
      <c r="AD559" s="51" t="str">
        <f>VLOOKUP(AC559,index!$A$6:$B$55,2,FALSE)</f>
        <v>Fair</v>
      </c>
    </row>
    <row r="560" spans="1:30" s="51" customFormat="1" ht="14.45">
      <c r="A560" s="62">
        <v>44782</v>
      </c>
      <c r="B560" s="56" t="s">
        <v>985</v>
      </c>
      <c r="C560" s="51">
        <v>303</v>
      </c>
      <c r="D560" s="51" t="s">
        <v>124</v>
      </c>
      <c r="E560" s="56" t="s">
        <v>949</v>
      </c>
      <c r="F560" s="56" t="s">
        <v>218</v>
      </c>
      <c r="G560" s="88">
        <v>106</v>
      </c>
      <c r="H560" s="58">
        <v>289.60000000000002</v>
      </c>
      <c r="I560" s="58">
        <v>7.3</v>
      </c>
      <c r="J560" s="58">
        <v>223.2</v>
      </c>
      <c r="K560" s="59">
        <v>3.79</v>
      </c>
      <c r="L560" s="60">
        <v>1.2E-2</v>
      </c>
      <c r="M560" s="58">
        <v>0.3</v>
      </c>
      <c r="N560" s="58">
        <v>0.3</v>
      </c>
      <c r="O560" s="174">
        <v>6.79</v>
      </c>
      <c r="P560" s="310">
        <v>91.2</v>
      </c>
      <c r="Q560" s="288">
        <v>0.73958333333333337</v>
      </c>
      <c r="R560" s="51">
        <f>CONVERT(T560,"C","F")</f>
        <v>87.800000000000011</v>
      </c>
      <c r="S560" s="51">
        <f>CONVERT(U560,"C","F")</f>
        <v>99.5</v>
      </c>
      <c r="T560" s="51">
        <v>31</v>
      </c>
      <c r="U560" s="51">
        <v>37.5</v>
      </c>
      <c r="V560" s="51">
        <v>31.4</v>
      </c>
      <c r="W560" s="51">
        <v>3</v>
      </c>
      <c r="X560" s="51">
        <v>0</v>
      </c>
      <c r="Y560" s="51">
        <v>1</v>
      </c>
      <c r="Z560" s="51">
        <f>W560*index!$B$2</f>
        <v>9</v>
      </c>
      <c r="AA560" s="51">
        <f>X560*index!$B$3</f>
        <v>0</v>
      </c>
      <c r="AB560" s="51">
        <f>Y560*index!$B$4</f>
        <v>1</v>
      </c>
      <c r="AC560" s="51">
        <f t="shared" si="12"/>
        <v>10</v>
      </c>
      <c r="AD560" s="51" t="str">
        <f>VLOOKUP(AC560,index!$A$6:$B$55,2,FALSE)</f>
        <v>Poor</v>
      </c>
    </row>
    <row r="561" spans="1:30" s="51" customFormat="1" ht="14.45">
      <c r="A561" s="62">
        <v>44782</v>
      </c>
      <c r="B561" s="56" t="s">
        <v>986</v>
      </c>
      <c r="C561" s="51">
        <v>304</v>
      </c>
      <c r="D561" s="51" t="s">
        <v>127</v>
      </c>
      <c r="E561" s="56" t="s">
        <v>987</v>
      </c>
      <c r="F561" s="56" t="s">
        <v>218</v>
      </c>
      <c r="G561" s="88">
        <v>136</v>
      </c>
      <c r="H561" s="58">
        <v>366</v>
      </c>
      <c r="I561" s="58">
        <v>7.2</v>
      </c>
      <c r="J561" s="58">
        <v>168.3</v>
      </c>
      <c r="K561" s="59">
        <v>4.12</v>
      </c>
      <c r="L561" s="60">
        <v>0</v>
      </c>
      <c r="M561" s="58">
        <v>1.4</v>
      </c>
      <c r="N561" s="58">
        <v>0.5</v>
      </c>
      <c r="O561" s="174">
        <v>10.35</v>
      </c>
      <c r="P561" s="310">
        <v>143.9</v>
      </c>
      <c r="Q561" s="288">
        <v>0.70833333333333337</v>
      </c>
      <c r="R561" s="51">
        <v>92</v>
      </c>
      <c r="S561" s="51">
        <v>93</v>
      </c>
      <c r="T561" s="302">
        <f>CONVERT(R561,"F","C")</f>
        <v>33.333333333333336</v>
      </c>
      <c r="U561" s="302">
        <f>CONVERT(S561,"F","C")</f>
        <v>33.888888888888886</v>
      </c>
      <c r="V561" s="51">
        <v>32.799999999999997</v>
      </c>
      <c r="W561" s="51">
        <v>6</v>
      </c>
      <c r="X561" s="51">
        <v>3</v>
      </c>
      <c r="Y561" s="51">
        <v>0</v>
      </c>
      <c r="Z561" s="51">
        <f>W561*index!$B$2</f>
        <v>18</v>
      </c>
      <c r="AA561" s="51">
        <f>X561*index!$B$3</f>
        <v>6</v>
      </c>
      <c r="AB561" s="51">
        <f>Y561*index!$B$4</f>
        <v>0</v>
      </c>
      <c r="AC561" s="51">
        <f t="shared" si="12"/>
        <v>24</v>
      </c>
      <c r="AD561" s="51" t="str">
        <f>VLOOKUP(AC561,index!$A$6:$B$55,2,FALSE)</f>
        <v>Excellent</v>
      </c>
    </row>
    <row r="562" spans="1:30" s="51" customFormat="1" ht="14.45">
      <c r="A562" s="62">
        <v>44783</v>
      </c>
      <c r="B562" s="56" t="s">
        <v>988</v>
      </c>
      <c r="C562" s="51">
        <v>201</v>
      </c>
      <c r="D562" s="51" t="s">
        <v>87</v>
      </c>
      <c r="E562" s="56" t="s">
        <v>301</v>
      </c>
      <c r="F562" s="56" t="s">
        <v>218</v>
      </c>
      <c r="G562" s="88">
        <v>52</v>
      </c>
      <c r="H562" s="58">
        <v>141.1</v>
      </c>
      <c r="I562" s="58">
        <v>7.7</v>
      </c>
      <c r="J562" s="58">
        <v>97.1</v>
      </c>
      <c r="K562" s="59">
        <v>0.14000000000000001</v>
      </c>
      <c r="L562" s="60">
        <v>0</v>
      </c>
      <c r="M562" s="58">
        <v>2.4</v>
      </c>
      <c r="N562" s="58">
        <v>1.9</v>
      </c>
      <c r="O562" s="301"/>
      <c r="Q562" s="288"/>
      <c r="Z562" s="51">
        <f>W562*index!$B$2</f>
        <v>0</v>
      </c>
      <c r="AA562" s="51">
        <f>X562*index!$B$3</f>
        <v>0</v>
      </c>
      <c r="AB562" s="51">
        <f>Y562*index!$B$4</f>
        <v>0</v>
      </c>
      <c r="AC562" s="51">
        <f t="shared" si="12"/>
        <v>0</v>
      </c>
      <c r="AD562" s="51" t="str">
        <f>VLOOKUP(AC562,index!$A$6:$B$55,2,FALSE)</f>
        <v>Poor</v>
      </c>
    </row>
    <row r="563" spans="1:30" s="51" customFormat="1" ht="14.45">
      <c r="A563" s="62">
        <v>44784</v>
      </c>
      <c r="B563" s="56" t="s">
        <v>989</v>
      </c>
      <c r="C563" s="51">
        <v>308</v>
      </c>
      <c r="D563" s="51" t="s">
        <v>142</v>
      </c>
      <c r="E563" s="56" t="s">
        <v>328</v>
      </c>
      <c r="F563" s="56" t="s">
        <v>218</v>
      </c>
      <c r="G563" s="88">
        <v>90</v>
      </c>
      <c r="H563" s="58">
        <v>683</v>
      </c>
      <c r="I563" s="58">
        <v>7.2</v>
      </c>
      <c r="J563" s="58">
        <v>380.8</v>
      </c>
      <c r="K563" s="59">
        <v>8.5399999999999991</v>
      </c>
      <c r="L563" s="60">
        <v>2.6019999999999999</v>
      </c>
      <c r="M563" s="58">
        <v>2.6</v>
      </c>
      <c r="N563" s="58">
        <v>1.5</v>
      </c>
      <c r="O563" s="174">
        <v>4.3499999999999996</v>
      </c>
      <c r="P563" s="310">
        <v>56</v>
      </c>
      <c r="Q563" s="288">
        <v>0.70833333333333337</v>
      </c>
      <c r="R563" s="51">
        <f>CONVERT(T563,"C","F")</f>
        <v>91.4</v>
      </c>
      <c r="S563" s="51">
        <f>CONVERT(U563,"C","F")</f>
        <v>87.800000000000011</v>
      </c>
      <c r="T563" s="51">
        <v>33</v>
      </c>
      <c r="U563" s="51">
        <v>31</v>
      </c>
      <c r="V563" s="51">
        <v>28</v>
      </c>
      <c r="W563" s="51">
        <v>4</v>
      </c>
      <c r="X563" s="51">
        <v>0</v>
      </c>
      <c r="Y563" s="51">
        <v>0</v>
      </c>
      <c r="Z563" s="51">
        <f>W563*index!$B$2</f>
        <v>12</v>
      </c>
      <c r="AA563" s="51">
        <f>X563*index!$B$3</f>
        <v>0</v>
      </c>
      <c r="AB563" s="51">
        <f>Y563*index!$B$4</f>
        <v>0</v>
      </c>
      <c r="AC563" s="51">
        <f t="shared" si="12"/>
        <v>12</v>
      </c>
      <c r="AD563" s="51" t="str">
        <f>VLOOKUP(AC563,index!$A$6:$B$55,2,FALSE)</f>
        <v>Fair</v>
      </c>
    </row>
    <row r="564" spans="1:30" s="51" customFormat="1" ht="14.45">
      <c r="A564" s="62">
        <v>44784</v>
      </c>
      <c r="B564" s="56" t="s">
        <v>990</v>
      </c>
      <c r="C564" s="51">
        <v>307</v>
      </c>
      <c r="D564" s="51" t="s">
        <v>138</v>
      </c>
      <c r="E564" s="56" t="s">
        <v>330</v>
      </c>
      <c r="F564" s="56" t="s">
        <v>218</v>
      </c>
      <c r="G564" s="88">
        <v>118</v>
      </c>
      <c r="H564" s="58">
        <v>320</v>
      </c>
      <c r="I564" s="58">
        <v>6.6</v>
      </c>
      <c r="J564" s="58">
        <v>194.8</v>
      </c>
      <c r="K564" s="59">
        <v>1.37</v>
      </c>
      <c r="L564" s="60">
        <v>8.0000000000000002E-3</v>
      </c>
      <c r="M564" s="58">
        <v>2.8</v>
      </c>
      <c r="N564" s="58">
        <v>1.6</v>
      </c>
      <c r="O564" s="174">
        <v>8.27</v>
      </c>
      <c r="P564" s="310">
        <v>103.7</v>
      </c>
      <c r="Q564" s="288">
        <v>0.40972222222222227</v>
      </c>
      <c r="R564" s="51">
        <f>CONVERT(T564,"C","F")</f>
        <v>77</v>
      </c>
      <c r="S564" s="51">
        <f>CONVERT(U564,"C","F")</f>
        <v>78.800000000000011</v>
      </c>
      <c r="T564" s="51">
        <v>25</v>
      </c>
      <c r="U564" s="51">
        <v>26</v>
      </c>
      <c r="V564" s="51">
        <v>26.8</v>
      </c>
      <c r="W564" s="51">
        <v>1</v>
      </c>
      <c r="X564" s="51">
        <v>0</v>
      </c>
      <c r="Y564" s="51">
        <v>1</v>
      </c>
      <c r="Z564" s="51">
        <f>W564*index!$B$2</f>
        <v>3</v>
      </c>
      <c r="AA564" s="51">
        <f>X564*index!$B$3</f>
        <v>0</v>
      </c>
      <c r="AB564" s="51">
        <f>Y564*index!$B$4</f>
        <v>1</v>
      </c>
      <c r="AC564" s="51">
        <f t="shared" si="12"/>
        <v>4</v>
      </c>
      <c r="AD564" s="51" t="str">
        <f>VLOOKUP(AC564,index!$A$6:$B$55,2,FALSE)</f>
        <v>Poor</v>
      </c>
    </row>
    <row r="565" spans="1:30" s="51" customFormat="1" ht="14.45">
      <c r="A565" s="62">
        <v>44784</v>
      </c>
      <c r="B565" s="56" t="s">
        <v>991</v>
      </c>
      <c r="C565" s="51">
        <v>102</v>
      </c>
      <c r="D565" s="51" t="s">
        <v>40</v>
      </c>
      <c r="E565" s="56" t="s">
        <v>992</v>
      </c>
      <c r="F565" s="56" t="s">
        <v>218</v>
      </c>
      <c r="G565" s="88">
        <v>58</v>
      </c>
      <c r="H565" s="58">
        <v>146.9</v>
      </c>
      <c r="I565" s="58">
        <v>8.4</v>
      </c>
      <c r="J565" s="58">
        <v>97.1</v>
      </c>
      <c r="K565" s="59">
        <v>0.32</v>
      </c>
      <c r="L565" s="60">
        <v>0</v>
      </c>
      <c r="M565" s="58">
        <v>1.8</v>
      </c>
      <c r="N565" s="58">
        <v>0.9</v>
      </c>
      <c r="O565" s="174">
        <v>7.7</v>
      </c>
      <c r="P565" s="310">
        <v>96.5</v>
      </c>
      <c r="Q565" s="288">
        <v>0.75</v>
      </c>
      <c r="R565" s="310">
        <v>82</v>
      </c>
      <c r="S565" s="310">
        <v>89</v>
      </c>
      <c r="T565" s="302">
        <f>CONVERT(R565,"F","C")</f>
        <v>27.777777777777779</v>
      </c>
      <c r="U565" s="302">
        <f>CONVERT(S565,"F","C")</f>
        <v>31.666666666666664</v>
      </c>
      <c r="V565" s="51">
        <v>27.4</v>
      </c>
      <c r="W565" s="51">
        <v>3</v>
      </c>
      <c r="X565" s="51">
        <v>4</v>
      </c>
      <c r="Y565" s="51">
        <v>1</v>
      </c>
      <c r="Z565" s="51">
        <f>W565*index!$B$2</f>
        <v>9</v>
      </c>
      <c r="AA565" s="51">
        <f>X565*index!$B$3</f>
        <v>8</v>
      </c>
      <c r="AB565" s="51">
        <f>Y565*index!$B$4</f>
        <v>1</v>
      </c>
      <c r="AC565" s="51">
        <f t="shared" si="12"/>
        <v>18</v>
      </c>
      <c r="AD565" s="51" t="str">
        <f>VLOOKUP(AC565,index!$A$6:$B$55,2,FALSE)</f>
        <v>Good</v>
      </c>
    </row>
    <row r="566" spans="1:30" s="51" customFormat="1" ht="14.45">
      <c r="A566" s="62">
        <v>44787</v>
      </c>
      <c r="B566" s="56" t="s">
        <v>993</v>
      </c>
      <c r="C566" s="51">
        <v>210</v>
      </c>
      <c r="D566" s="51" t="s">
        <v>107</v>
      </c>
      <c r="E566" s="56" t="s">
        <v>994</v>
      </c>
      <c r="F566" s="56" t="s">
        <v>218</v>
      </c>
      <c r="G566" s="88">
        <v>130</v>
      </c>
      <c r="H566" s="58">
        <v>447</v>
      </c>
      <c r="I566" s="58">
        <v>7.5</v>
      </c>
      <c r="J566" s="58">
        <v>260.39999999999998</v>
      </c>
      <c r="K566" s="59">
        <v>0.61</v>
      </c>
      <c r="L566" s="60">
        <v>8.0000000000000002E-3</v>
      </c>
      <c r="M566" s="58">
        <v>6.2</v>
      </c>
      <c r="N566" s="58">
        <v>6.3</v>
      </c>
      <c r="O566" s="174">
        <v>7.43</v>
      </c>
      <c r="P566" s="310">
        <v>92.3</v>
      </c>
      <c r="Q566" s="288">
        <v>0.43055555555555558</v>
      </c>
      <c r="R566" s="51">
        <f>CONVERT(T566,"C","F")</f>
        <v>77</v>
      </c>
      <c r="S566" s="51">
        <f>CONVERT(U566,"C","F")</f>
        <v>84.2</v>
      </c>
      <c r="T566" s="51">
        <v>25</v>
      </c>
      <c r="U566" s="51">
        <v>29</v>
      </c>
      <c r="V566" s="51">
        <v>25.9</v>
      </c>
      <c r="W566" s="51">
        <v>4</v>
      </c>
      <c r="X566" s="51">
        <v>1</v>
      </c>
      <c r="Y566" s="51">
        <v>1</v>
      </c>
      <c r="Z566" s="51">
        <f>W566*index!$B$2</f>
        <v>12</v>
      </c>
      <c r="AA566" s="51">
        <f>X566*index!$B$3</f>
        <v>2</v>
      </c>
      <c r="AB566" s="51">
        <f>Y566*index!$B$4</f>
        <v>1</v>
      </c>
      <c r="AC566" s="51">
        <f t="shared" si="12"/>
        <v>15</v>
      </c>
      <c r="AD566" s="51" t="str">
        <f>VLOOKUP(AC566,index!$A$6:$B$55,2,FALSE)</f>
        <v>Fair</v>
      </c>
    </row>
    <row r="567" spans="1:30" s="51" customFormat="1" ht="14.45">
      <c r="A567" s="62">
        <v>44787</v>
      </c>
      <c r="B567" s="56" t="s">
        <v>995</v>
      </c>
      <c r="C567" s="51">
        <v>104</v>
      </c>
      <c r="D567" s="51" t="s">
        <v>51</v>
      </c>
      <c r="E567" s="56" t="s">
        <v>996</v>
      </c>
      <c r="F567" s="56" t="s">
        <v>218</v>
      </c>
      <c r="G567" s="88">
        <v>18</v>
      </c>
      <c r="H567" s="58">
        <v>50.4</v>
      </c>
      <c r="I567" s="58">
        <v>6.7</v>
      </c>
      <c r="J567" s="58">
        <v>47.7</v>
      </c>
      <c r="K567" s="59">
        <v>0.36</v>
      </c>
      <c r="L567" s="60">
        <v>0</v>
      </c>
      <c r="M567" s="58">
        <v>0.1</v>
      </c>
      <c r="N567" s="58">
        <v>2</v>
      </c>
      <c r="O567" s="301">
        <v>6.17</v>
      </c>
      <c r="P567" s="302">
        <v>74</v>
      </c>
      <c r="Q567" s="288">
        <v>0.35416666666666669</v>
      </c>
      <c r="R567" s="51">
        <v>69</v>
      </c>
      <c r="S567" s="51">
        <v>79</v>
      </c>
      <c r="T567" s="302">
        <f t="shared" ref="T567:U572" si="13">CONVERT(R567,"F","C")</f>
        <v>20.555555555555554</v>
      </c>
      <c r="U567" s="302">
        <f t="shared" si="13"/>
        <v>26.111111111111111</v>
      </c>
      <c r="V567" s="51">
        <v>19.899999999999999</v>
      </c>
      <c r="W567" s="51">
        <v>4</v>
      </c>
      <c r="X567" s="51">
        <v>2</v>
      </c>
      <c r="Y567" s="51">
        <v>2</v>
      </c>
      <c r="Z567" s="51">
        <f>W567*index!$B$2</f>
        <v>12</v>
      </c>
      <c r="AA567" s="51">
        <f>X567*index!$B$3</f>
        <v>4</v>
      </c>
      <c r="AB567" s="51">
        <f>Y567*index!$B$4</f>
        <v>2</v>
      </c>
      <c r="AC567" s="51">
        <f t="shared" si="12"/>
        <v>18</v>
      </c>
      <c r="AD567" s="51" t="str">
        <f>VLOOKUP(AC567,index!$A$6:$B$55,2,FALSE)</f>
        <v>Good</v>
      </c>
    </row>
    <row r="568" spans="1:30" s="51" customFormat="1" ht="14.45">
      <c r="A568" s="62">
        <v>44788</v>
      </c>
      <c r="B568" s="56" t="s">
        <v>997</v>
      </c>
      <c r="C568" s="51">
        <v>103</v>
      </c>
      <c r="D568" s="51" t="s">
        <v>45</v>
      </c>
      <c r="E568" s="56" t="s">
        <v>998</v>
      </c>
      <c r="F568" s="56" t="s">
        <v>218</v>
      </c>
      <c r="G568" s="88">
        <v>8</v>
      </c>
      <c r="H568" s="58">
        <v>33.4</v>
      </c>
      <c r="I568" s="58">
        <v>6.1</v>
      </c>
      <c r="J568" s="58">
        <v>18.399999999999999</v>
      </c>
      <c r="K568" s="59">
        <v>0.49</v>
      </c>
      <c r="L568" s="60">
        <v>4.0000000000000001E-3</v>
      </c>
      <c r="M568" s="58">
        <v>9.1999999999999993</v>
      </c>
      <c r="N568" s="58">
        <v>12.9</v>
      </c>
      <c r="O568" s="174">
        <v>9.6999999999999993</v>
      </c>
      <c r="P568" s="310">
        <v>100.6</v>
      </c>
      <c r="Q568" s="288">
        <v>0.70833333333333337</v>
      </c>
      <c r="R568" s="310">
        <v>62</v>
      </c>
      <c r="S568" s="310">
        <v>86</v>
      </c>
      <c r="T568" s="302">
        <f t="shared" si="13"/>
        <v>16.666666666666668</v>
      </c>
      <c r="U568" s="302">
        <f t="shared" si="13"/>
        <v>30</v>
      </c>
      <c r="V568" s="51">
        <v>17.2</v>
      </c>
      <c r="W568" s="51">
        <v>4</v>
      </c>
      <c r="X568" s="51">
        <v>2</v>
      </c>
      <c r="Y568" s="51">
        <v>1</v>
      </c>
      <c r="Z568" s="51">
        <f>W569*index!$B$2</f>
        <v>6</v>
      </c>
      <c r="AA568" s="51">
        <f>X569*index!$B$3</f>
        <v>6</v>
      </c>
      <c r="AB568" s="51">
        <f>Y569*index!$B$4</f>
        <v>2</v>
      </c>
      <c r="AC568" s="51">
        <f t="shared" si="12"/>
        <v>14</v>
      </c>
      <c r="AD568" s="51" t="str">
        <f>VLOOKUP(AC568,index!$A$6:$B$55,2,FALSE)</f>
        <v>Fair</v>
      </c>
    </row>
    <row r="569" spans="1:30" s="51" customFormat="1" ht="17.100000000000001" customHeight="1">
      <c r="A569" s="62">
        <v>44788</v>
      </c>
      <c r="B569" s="56" t="s">
        <v>999</v>
      </c>
      <c r="C569" s="51">
        <v>205</v>
      </c>
      <c r="D569" s="51" t="s">
        <v>99</v>
      </c>
      <c r="E569" s="56" t="s">
        <v>1000</v>
      </c>
      <c r="F569" s="56" t="s">
        <v>218</v>
      </c>
      <c r="G569" s="88">
        <v>50</v>
      </c>
      <c r="H569" s="58">
        <v>147.80000000000001</v>
      </c>
      <c r="I569" s="58">
        <v>7</v>
      </c>
      <c r="J569" s="58">
        <v>93.4</v>
      </c>
      <c r="K569" s="59">
        <v>0.83</v>
      </c>
      <c r="L569" s="60">
        <v>0</v>
      </c>
      <c r="M569" s="58">
        <v>4.0999999999999996</v>
      </c>
      <c r="N569" s="58">
        <v>4.7</v>
      </c>
      <c r="O569" s="174">
        <v>9.8000000000000007</v>
      </c>
      <c r="P569" s="310">
        <v>97.9</v>
      </c>
      <c r="Q569" s="288">
        <v>0.66666666666666663</v>
      </c>
      <c r="R569" s="310">
        <v>62</v>
      </c>
      <c r="S569" s="310">
        <v>92</v>
      </c>
      <c r="T569" s="302">
        <f t="shared" si="13"/>
        <v>16.666666666666668</v>
      </c>
      <c r="U569" s="302">
        <f t="shared" si="13"/>
        <v>33.333333333333336</v>
      </c>
      <c r="V569" s="51">
        <v>17.5</v>
      </c>
      <c r="W569" s="51">
        <v>2</v>
      </c>
      <c r="X569" s="51">
        <v>3</v>
      </c>
      <c r="Y569" s="51">
        <v>2</v>
      </c>
      <c r="Z569" s="51">
        <f>W569*index!$B$2</f>
        <v>6</v>
      </c>
      <c r="AA569" s="51">
        <f>X569*index!$B$3</f>
        <v>6</v>
      </c>
      <c r="AB569" s="51">
        <f>Y569*index!$B$4</f>
        <v>2</v>
      </c>
      <c r="AC569" s="51">
        <f t="shared" si="12"/>
        <v>14</v>
      </c>
      <c r="AD569" s="51" t="str">
        <f>VLOOKUP(AC569,index!$A$6:$B$55,2,FALSE)</f>
        <v>Fair</v>
      </c>
    </row>
    <row r="570" spans="1:30" s="51" customFormat="1" ht="14.45">
      <c r="A570" s="62">
        <v>44788</v>
      </c>
      <c r="B570" s="56" t="s">
        <v>1001</v>
      </c>
      <c r="C570" s="51">
        <v>109</v>
      </c>
      <c r="D570" s="51" t="s">
        <v>68</v>
      </c>
      <c r="E570" s="56" t="s">
        <v>1002</v>
      </c>
      <c r="F570" s="56" t="s">
        <v>218</v>
      </c>
      <c r="G570" s="88">
        <v>66</v>
      </c>
      <c r="H570" s="58">
        <v>173.5</v>
      </c>
      <c r="I570" s="58">
        <v>6.7</v>
      </c>
      <c r="J570" s="58">
        <v>97</v>
      </c>
      <c r="K570" s="59">
        <v>7.0000000000000007E-2</v>
      </c>
      <c r="L570" s="60">
        <v>6.0000000000000001E-3</v>
      </c>
      <c r="M570" s="58">
        <v>2.4</v>
      </c>
      <c r="N570" s="58">
        <v>1.3</v>
      </c>
      <c r="O570" s="174">
        <v>7.39</v>
      </c>
      <c r="P570" s="310">
        <v>84.4</v>
      </c>
      <c r="Q570" s="288">
        <v>0.38541666666666669</v>
      </c>
      <c r="R570" s="310">
        <v>68</v>
      </c>
      <c r="S570" s="310">
        <v>74</v>
      </c>
      <c r="T570" s="302">
        <f t="shared" si="13"/>
        <v>20</v>
      </c>
      <c r="U570" s="302">
        <f t="shared" si="13"/>
        <v>23.333333333333332</v>
      </c>
      <c r="V570" s="51">
        <v>68</v>
      </c>
      <c r="W570" s="51">
        <v>4</v>
      </c>
      <c r="X570" s="51">
        <v>1</v>
      </c>
      <c r="Y570" s="51">
        <v>1</v>
      </c>
      <c r="Z570" s="51">
        <f>W570*index!$B$2</f>
        <v>12</v>
      </c>
      <c r="AA570" s="51">
        <f>X570*index!$B$3</f>
        <v>2</v>
      </c>
      <c r="AB570" s="51">
        <f>Y570*index!$B$4</f>
        <v>1</v>
      </c>
      <c r="AC570" s="51">
        <f t="shared" si="12"/>
        <v>15</v>
      </c>
      <c r="AD570" s="51" t="str">
        <f>VLOOKUP(AC570,index!$A$6:$B$55,2,FALSE)</f>
        <v>Fair</v>
      </c>
    </row>
    <row r="571" spans="1:30" s="51" customFormat="1" ht="14.45">
      <c r="A571" s="62">
        <v>44802</v>
      </c>
      <c r="B571" s="56" t="s">
        <v>1003</v>
      </c>
      <c r="C571" s="51">
        <v>302</v>
      </c>
      <c r="D571" s="51" t="s">
        <v>121</v>
      </c>
      <c r="E571" s="56" t="s">
        <v>121</v>
      </c>
      <c r="F571" s="56" t="s">
        <v>218</v>
      </c>
      <c r="G571" s="88">
        <v>162</v>
      </c>
      <c r="H571" s="58">
        <v>387</v>
      </c>
      <c r="I571" s="58">
        <v>6.9</v>
      </c>
      <c r="J571" s="58">
        <v>198.8</v>
      </c>
      <c r="K571" s="59">
        <v>4.05</v>
      </c>
      <c r="L571" s="60">
        <v>2.5999999999999999E-2</v>
      </c>
      <c r="M571" s="58">
        <v>-0.4</v>
      </c>
      <c r="N571" s="58">
        <v>0.4</v>
      </c>
      <c r="O571" s="174">
        <v>8.3800000000000008</v>
      </c>
      <c r="P571" s="310">
        <v>104</v>
      </c>
      <c r="Q571" s="288">
        <v>0.44791666666666669</v>
      </c>
      <c r="R571" s="310">
        <v>77</v>
      </c>
      <c r="S571" s="310">
        <v>79</v>
      </c>
      <c r="T571" s="302">
        <f t="shared" si="13"/>
        <v>25</v>
      </c>
      <c r="U571" s="302">
        <f t="shared" si="13"/>
        <v>26.111111111111111</v>
      </c>
      <c r="V571" s="51">
        <v>77</v>
      </c>
      <c r="W571" s="51">
        <v>5</v>
      </c>
      <c r="X571" s="51">
        <v>1</v>
      </c>
      <c r="Y571" s="51">
        <v>3</v>
      </c>
      <c r="Z571" s="51">
        <f>W571*index!$B$2</f>
        <v>15</v>
      </c>
      <c r="AA571" s="51">
        <f>X571*index!$B$3</f>
        <v>2</v>
      </c>
      <c r="AB571" s="51">
        <f>Y571*index!$B$4</f>
        <v>3</v>
      </c>
      <c r="AC571" s="51">
        <f t="shared" si="12"/>
        <v>20</v>
      </c>
      <c r="AD571" s="51" t="str">
        <f>VLOOKUP(AC571,index!$A$6:$B$55,2,FALSE)</f>
        <v>Good</v>
      </c>
    </row>
    <row r="572" spans="1:30" s="51" customFormat="1" ht="14.45">
      <c r="A572" s="62">
        <v>44872</v>
      </c>
      <c r="B572" s="56" t="s">
        <v>1004</v>
      </c>
      <c r="C572" s="51">
        <v>109</v>
      </c>
      <c r="D572" s="51" t="s">
        <v>68</v>
      </c>
      <c r="E572" s="56" t="s">
        <v>1005</v>
      </c>
      <c r="F572" s="56" t="s">
        <v>218</v>
      </c>
      <c r="G572" s="56">
        <v>40</v>
      </c>
      <c r="H572" s="56">
        <v>123.8</v>
      </c>
      <c r="I572" s="56">
        <v>7.3</v>
      </c>
      <c r="J572" s="56">
        <v>79.099999999999994</v>
      </c>
      <c r="K572" s="56">
        <v>1.76</v>
      </c>
      <c r="L572" s="56">
        <v>3.4000000000000002E-2</v>
      </c>
      <c r="M572" s="56">
        <v>2.2999999999999998</v>
      </c>
      <c r="N572" s="56">
        <v>4.7</v>
      </c>
      <c r="O572" s="174">
        <v>10.7</v>
      </c>
      <c r="P572" s="310">
        <v>110</v>
      </c>
      <c r="Q572" s="288">
        <v>0.48958333333333331</v>
      </c>
      <c r="R572" s="310">
        <v>66</v>
      </c>
      <c r="S572" s="310">
        <v>72</v>
      </c>
      <c r="T572" s="302">
        <f t="shared" si="13"/>
        <v>18.888888888888889</v>
      </c>
      <c r="U572" s="302">
        <f t="shared" si="13"/>
        <v>22.222222222222221</v>
      </c>
      <c r="V572" s="51">
        <v>19</v>
      </c>
    </row>
    <row r="573" spans="1:30" s="51" customFormat="1" ht="14.45">
      <c r="A573" s="62">
        <v>44873</v>
      </c>
      <c r="B573" s="56" t="s">
        <v>1006</v>
      </c>
      <c r="C573" s="51">
        <v>201</v>
      </c>
      <c r="D573" s="51" t="s">
        <v>87</v>
      </c>
      <c r="E573" s="56" t="s">
        <v>1007</v>
      </c>
      <c r="F573" s="56" t="s">
        <v>218</v>
      </c>
      <c r="G573" s="56">
        <v>42</v>
      </c>
      <c r="H573" s="56">
        <v>138.9</v>
      </c>
      <c r="I573" s="56">
        <v>7.4</v>
      </c>
      <c r="J573" s="56">
        <v>82.2</v>
      </c>
      <c r="K573" s="56">
        <v>1.74</v>
      </c>
      <c r="L573" s="56">
        <v>0.05</v>
      </c>
      <c r="M573" s="56">
        <v>2.5</v>
      </c>
      <c r="N573" s="56">
        <v>1.6</v>
      </c>
      <c r="O573" s="301"/>
      <c r="Q573" s="288"/>
    </row>
    <row r="574" spans="1:30" s="51" customFormat="1" ht="14.45">
      <c r="A574" s="62">
        <v>44875</v>
      </c>
      <c r="B574" s="56" t="s">
        <v>1008</v>
      </c>
      <c r="C574" s="51">
        <v>103</v>
      </c>
      <c r="D574" s="51" t="s">
        <v>45</v>
      </c>
      <c r="E574" s="56" t="s">
        <v>510</v>
      </c>
      <c r="F574" s="56" t="s">
        <v>218</v>
      </c>
      <c r="G574" s="56">
        <v>6</v>
      </c>
      <c r="H574" s="56">
        <v>27.5</v>
      </c>
      <c r="I574" s="56">
        <v>6.4</v>
      </c>
      <c r="J574" s="56">
        <v>31.8</v>
      </c>
      <c r="K574" s="56">
        <v>0.46</v>
      </c>
      <c r="L574" s="56">
        <v>2.4E-2</v>
      </c>
      <c r="M574" s="56">
        <v>0</v>
      </c>
      <c r="N574" s="56">
        <v>6.4</v>
      </c>
      <c r="O574" s="174">
        <v>12.78</v>
      </c>
      <c r="P574" s="310">
        <v>106.3</v>
      </c>
      <c r="Q574" s="288">
        <v>0.56666666666666665</v>
      </c>
      <c r="R574" s="310">
        <v>48</v>
      </c>
      <c r="S574" s="310">
        <v>43</v>
      </c>
      <c r="V574" s="51">
        <v>7.4</v>
      </c>
    </row>
    <row r="575" spans="1:30" s="51" customFormat="1" ht="14.45">
      <c r="A575" s="62">
        <v>44875</v>
      </c>
      <c r="B575" s="56" t="s">
        <v>1009</v>
      </c>
      <c r="C575" s="51">
        <v>205</v>
      </c>
      <c r="D575" s="51" t="s">
        <v>99</v>
      </c>
      <c r="E575" s="56" t="s">
        <v>562</v>
      </c>
      <c r="F575" s="56" t="s">
        <v>218</v>
      </c>
      <c r="G575" s="56">
        <v>38</v>
      </c>
      <c r="H575" s="56">
        <v>148.4</v>
      </c>
      <c r="I575" s="56">
        <v>7</v>
      </c>
      <c r="J575" s="56">
        <v>92.4</v>
      </c>
      <c r="K575" s="56">
        <v>3.28</v>
      </c>
      <c r="L575" s="56">
        <v>3.2000000000000001E-2</v>
      </c>
      <c r="M575" s="56">
        <v>0</v>
      </c>
      <c r="N575" s="56">
        <v>0.6</v>
      </c>
      <c r="O575" s="174">
        <v>9.6</v>
      </c>
      <c r="P575" s="310">
        <v>102.5</v>
      </c>
      <c r="Q575" s="288">
        <v>0.57638888888888895</v>
      </c>
      <c r="T575" s="51">
        <v>16</v>
      </c>
      <c r="U575" s="51">
        <v>21</v>
      </c>
      <c r="V575" s="51">
        <v>16.600000000000001</v>
      </c>
    </row>
    <row r="576" spans="1:30" s="51" customFormat="1" ht="14.45">
      <c r="A576" s="62">
        <v>44875.392361111102</v>
      </c>
      <c r="B576" s="56" t="s">
        <v>1010</v>
      </c>
      <c r="C576" s="51">
        <v>307</v>
      </c>
      <c r="D576" s="51" t="s">
        <v>138</v>
      </c>
      <c r="E576" s="56" t="s">
        <v>1011</v>
      </c>
      <c r="F576" s="56" t="s">
        <v>218</v>
      </c>
      <c r="G576" s="56">
        <v>88</v>
      </c>
      <c r="H576" s="56">
        <v>255.7</v>
      </c>
      <c r="I576" s="56">
        <v>7.4</v>
      </c>
      <c r="J576" s="56">
        <v>150.9</v>
      </c>
      <c r="K576" s="56">
        <v>1.08</v>
      </c>
      <c r="L576" s="56">
        <v>3.7999999999999999E-2</v>
      </c>
      <c r="M576" s="56">
        <v>0.7</v>
      </c>
      <c r="N576" s="56">
        <v>1.4</v>
      </c>
      <c r="O576" s="174">
        <v>10.3</v>
      </c>
      <c r="P576" s="310">
        <v>111</v>
      </c>
      <c r="Q576" s="288">
        <v>0.5625</v>
      </c>
      <c r="R576" s="310">
        <v>64</v>
      </c>
      <c r="S576" s="310">
        <v>82</v>
      </c>
      <c r="V576" s="51">
        <v>19.7</v>
      </c>
    </row>
    <row r="577" spans="1:22" s="51" customFormat="1" ht="14.45">
      <c r="A577" s="62">
        <v>44875.451388888898</v>
      </c>
      <c r="B577" s="56" t="s">
        <v>1012</v>
      </c>
      <c r="C577" s="51">
        <v>308</v>
      </c>
      <c r="D577" s="51" t="s">
        <v>142</v>
      </c>
      <c r="E577" s="56" t="s">
        <v>1013</v>
      </c>
      <c r="F577" s="56" t="s">
        <v>218</v>
      </c>
      <c r="G577" s="56">
        <v>96</v>
      </c>
      <c r="H577" s="56">
        <v>419</v>
      </c>
      <c r="I577" s="56">
        <v>7.7</v>
      </c>
      <c r="J577" s="56">
        <v>243</v>
      </c>
      <c r="K577" s="56">
        <v>5.05</v>
      </c>
      <c r="L577" s="56">
        <v>0.34200000000000003</v>
      </c>
      <c r="M577" s="56">
        <v>1.3</v>
      </c>
      <c r="N577" s="56">
        <v>1.1000000000000001</v>
      </c>
      <c r="O577" s="301"/>
      <c r="Q577" s="288"/>
    </row>
    <row r="578" spans="1:22" s="51" customFormat="1" ht="14.45">
      <c r="A578" s="62">
        <v>44875.489583333299</v>
      </c>
      <c r="B578" s="56" t="s">
        <v>1014</v>
      </c>
      <c r="C578" s="51">
        <v>102</v>
      </c>
      <c r="D578" s="51" t="s">
        <v>40</v>
      </c>
      <c r="E578" s="56" t="s">
        <v>1015</v>
      </c>
      <c r="F578" s="56" t="s">
        <v>218</v>
      </c>
      <c r="G578" s="56">
        <v>40</v>
      </c>
      <c r="H578" s="56">
        <v>127.7</v>
      </c>
      <c r="I578" s="56">
        <v>7.6</v>
      </c>
      <c r="J578" s="56">
        <v>76.900000000000006</v>
      </c>
      <c r="K578" s="56">
        <v>1.59</v>
      </c>
      <c r="L578" s="56">
        <v>0.03</v>
      </c>
      <c r="M578" s="59">
        <v>0</v>
      </c>
      <c r="N578" s="56">
        <v>0.7</v>
      </c>
      <c r="O578" s="174">
        <v>8.1</v>
      </c>
      <c r="P578" s="310">
        <v>86</v>
      </c>
      <c r="Q578" s="288">
        <v>0.63888888888888895</v>
      </c>
      <c r="T578" s="51">
        <v>18</v>
      </c>
      <c r="U578" s="51">
        <v>25</v>
      </c>
      <c r="V578" s="51">
        <v>18.7</v>
      </c>
    </row>
    <row r="579" spans="1:22" s="51" customFormat="1" ht="14.45">
      <c r="A579" s="62">
        <v>44875.5625</v>
      </c>
      <c r="B579" s="56" t="s">
        <v>1016</v>
      </c>
      <c r="C579" s="51">
        <v>110</v>
      </c>
      <c r="D579" s="51" t="s">
        <v>73</v>
      </c>
      <c r="E579" s="56" t="s">
        <v>1017</v>
      </c>
      <c r="F579" s="56" t="s">
        <v>218</v>
      </c>
      <c r="G579" s="56">
        <v>12</v>
      </c>
      <c r="H579" s="56">
        <v>57.5</v>
      </c>
      <c r="I579" s="56">
        <v>7</v>
      </c>
      <c r="J579" s="56">
        <v>43.5</v>
      </c>
      <c r="K579" s="56">
        <v>1.1599999999999999</v>
      </c>
      <c r="L579" s="56">
        <v>2.7E-2</v>
      </c>
      <c r="M579" s="56">
        <v>0.5</v>
      </c>
      <c r="N579" s="56">
        <v>2.9</v>
      </c>
      <c r="O579" s="301"/>
      <c r="Q579" s="288"/>
    </row>
    <row r="580" spans="1:22" s="51" customFormat="1" ht="14.45">
      <c r="A580" s="62">
        <v>44875.59375</v>
      </c>
      <c r="B580" s="56" t="s">
        <v>1018</v>
      </c>
      <c r="C580" s="51">
        <v>110.5</v>
      </c>
      <c r="D580" s="51" t="s">
        <v>969</v>
      </c>
      <c r="E580" s="56" t="s">
        <v>1019</v>
      </c>
      <c r="F580" s="56" t="s">
        <v>218</v>
      </c>
      <c r="G580" s="56">
        <v>18</v>
      </c>
      <c r="H580" s="56">
        <v>66.8</v>
      </c>
      <c r="I580" s="56">
        <v>7.3</v>
      </c>
      <c r="J580" s="56">
        <v>46.7</v>
      </c>
      <c r="K580" s="56">
        <v>1.1200000000000001</v>
      </c>
      <c r="L580" s="56">
        <v>2.9000000000000001E-2</v>
      </c>
      <c r="M580" s="56">
        <v>0.6</v>
      </c>
      <c r="N580" s="56">
        <v>2.6</v>
      </c>
      <c r="O580" s="301">
        <v>15.6</v>
      </c>
      <c r="P580" s="51">
        <v>114.7</v>
      </c>
      <c r="Q580" s="288">
        <v>0.60416666666666663</v>
      </c>
      <c r="R580" s="51">
        <v>39</v>
      </c>
      <c r="S580" s="51">
        <v>46</v>
      </c>
      <c r="V580" s="51">
        <v>3.1</v>
      </c>
    </row>
    <row r="581" spans="1:22" s="51" customFormat="1" ht="14.45">
      <c r="A581" s="62">
        <v>44878</v>
      </c>
      <c r="B581" s="56" t="s">
        <v>1020</v>
      </c>
      <c r="C581" s="51">
        <v>300</v>
      </c>
      <c r="D581" s="51" t="s">
        <v>112</v>
      </c>
      <c r="E581" s="56" t="s">
        <v>260</v>
      </c>
      <c r="F581" s="56" t="s">
        <v>218</v>
      </c>
      <c r="G581" s="56">
        <v>152</v>
      </c>
      <c r="H581" s="56">
        <v>420</v>
      </c>
      <c r="I581" s="56">
        <v>7.6</v>
      </c>
      <c r="J581" s="56">
        <v>262.5</v>
      </c>
      <c r="K581" s="56">
        <v>3.68</v>
      </c>
      <c r="L581" s="56">
        <v>1.2999999999999999E-2</v>
      </c>
      <c r="M581" s="56">
        <v>0</v>
      </c>
      <c r="N581" s="56">
        <v>0.5</v>
      </c>
      <c r="O581" s="301" t="s">
        <v>1021</v>
      </c>
      <c r="Q581" s="288">
        <v>0.61458333333333337</v>
      </c>
      <c r="T581" s="51">
        <v>11</v>
      </c>
      <c r="U581" s="51">
        <v>16</v>
      </c>
    </row>
    <row r="582" spans="1:22" s="51" customFormat="1" ht="14.45">
      <c r="A582" s="62">
        <v>44878</v>
      </c>
      <c r="B582" s="56" t="s">
        <v>1022</v>
      </c>
      <c r="C582" s="51">
        <v>303</v>
      </c>
      <c r="D582" s="51" t="s">
        <v>124</v>
      </c>
      <c r="E582" s="56" t="s">
        <v>258</v>
      </c>
      <c r="F582" s="56" t="s">
        <v>218</v>
      </c>
      <c r="G582" s="56">
        <v>104</v>
      </c>
      <c r="H582" s="56">
        <v>286.3</v>
      </c>
      <c r="I582" s="56">
        <v>7.5</v>
      </c>
      <c r="J582" s="56">
        <v>193.1</v>
      </c>
      <c r="K582" s="56">
        <v>5.16</v>
      </c>
      <c r="L582" s="56">
        <v>1.0999999999999999E-2</v>
      </c>
      <c r="M582" s="56">
        <v>0</v>
      </c>
      <c r="N582" s="56">
        <v>0.3</v>
      </c>
      <c r="O582" s="301" t="s">
        <v>1023</v>
      </c>
      <c r="Q582" s="288">
        <v>0.55208333333333337</v>
      </c>
      <c r="R582" s="51">
        <v>55</v>
      </c>
      <c r="S582" s="51">
        <v>51</v>
      </c>
    </row>
    <row r="583" spans="1:22" s="51" customFormat="1" ht="14.45">
      <c r="A583" s="62">
        <v>44878</v>
      </c>
      <c r="B583" s="56" t="s">
        <v>1024</v>
      </c>
      <c r="C583" s="51">
        <v>304</v>
      </c>
      <c r="D583" s="51" t="s">
        <v>127</v>
      </c>
      <c r="E583" s="56" t="s">
        <v>256</v>
      </c>
      <c r="F583" s="56" t="s">
        <v>218</v>
      </c>
      <c r="G583" s="56">
        <v>150</v>
      </c>
      <c r="H583" s="56">
        <v>382</v>
      </c>
      <c r="I583" s="56">
        <v>7.2</v>
      </c>
      <c r="J583" s="56">
        <v>237.2</v>
      </c>
      <c r="K583" s="56">
        <v>4.3899999999999997</v>
      </c>
      <c r="L583" s="56">
        <v>7.3999999999999996E-2</v>
      </c>
      <c r="M583" s="56">
        <v>0</v>
      </c>
      <c r="N583" s="56">
        <v>0.4</v>
      </c>
      <c r="O583" s="301">
        <v>9.67</v>
      </c>
      <c r="P583" s="51">
        <v>94.6</v>
      </c>
      <c r="Q583" s="288">
        <v>0.61458333333333337</v>
      </c>
      <c r="R583" s="51">
        <v>57</v>
      </c>
      <c r="S583" s="51">
        <v>48</v>
      </c>
      <c r="V583" s="51">
        <v>13.9</v>
      </c>
    </row>
    <row r="584" spans="1:22" s="51" customFormat="1" ht="14.45">
      <c r="A584" s="62">
        <v>44878</v>
      </c>
      <c r="B584" s="56" t="s">
        <v>1025</v>
      </c>
      <c r="C584" s="51">
        <v>302</v>
      </c>
      <c r="D584" s="51" t="s">
        <v>121</v>
      </c>
      <c r="E584" s="56" t="s">
        <v>616</v>
      </c>
      <c r="F584" s="56" t="s">
        <v>218</v>
      </c>
      <c r="G584" s="56">
        <v>150</v>
      </c>
      <c r="H584" s="56">
        <v>395</v>
      </c>
      <c r="I584" s="56">
        <v>7.6</v>
      </c>
      <c r="J584" s="56">
        <v>225.7</v>
      </c>
      <c r="K584" s="56">
        <v>4.8899999999999997</v>
      </c>
      <c r="L584" s="56">
        <v>8.1000000000000003E-2</v>
      </c>
      <c r="M584" s="350"/>
      <c r="N584" s="56">
        <v>26.9</v>
      </c>
      <c r="O584" s="301">
        <v>9.7200000000000006</v>
      </c>
      <c r="P584" s="51">
        <v>95.2</v>
      </c>
      <c r="Q584" s="288"/>
      <c r="R584" s="51">
        <v>59</v>
      </c>
      <c r="S584" s="51">
        <v>44</v>
      </c>
      <c r="V584" s="51">
        <v>15.5</v>
      </c>
    </row>
    <row r="585" spans="1:22" s="51" customFormat="1" ht="14.45">
      <c r="A585" s="62">
        <v>44885</v>
      </c>
      <c r="B585" s="56" t="s">
        <v>1026</v>
      </c>
      <c r="C585" s="51">
        <v>210</v>
      </c>
      <c r="D585" s="51" t="s">
        <v>107</v>
      </c>
      <c r="E585" s="56" t="s">
        <v>521</v>
      </c>
      <c r="F585" s="56" t="s">
        <v>218</v>
      </c>
      <c r="G585" s="56">
        <v>132</v>
      </c>
      <c r="H585" s="56">
        <v>532</v>
      </c>
      <c r="I585" s="56">
        <v>7.8</v>
      </c>
      <c r="J585" s="56">
        <v>324.39999999999998</v>
      </c>
      <c r="K585" s="56">
        <v>0.64</v>
      </c>
      <c r="L585" s="56">
        <v>3.4000000000000002E-2</v>
      </c>
      <c r="M585" s="56">
        <v>0.1</v>
      </c>
      <c r="N585" s="56">
        <v>0.7</v>
      </c>
      <c r="O585" s="301">
        <v>10</v>
      </c>
      <c r="P585" s="51">
        <v>102</v>
      </c>
      <c r="Q585" s="288">
        <v>0.3923611111111111</v>
      </c>
      <c r="R585" s="51">
        <v>60</v>
      </c>
      <c r="S585" s="51">
        <v>72</v>
      </c>
      <c r="V585" s="51">
        <v>17.3</v>
      </c>
    </row>
    <row r="586" spans="1:22" s="51" customFormat="1" ht="14.45">
      <c r="A586" s="62">
        <v>44885</v>
      </c>
      <c r="B586" s="56" t="s">
        <v>1027</v>
      </c>
      <c r="C586" s="51">
        <v>104</v>
      </c>
      <c r="D586" s="51" t="s">
        <v>51</v>
      </c>
      <c r="E586" s="56" t="s">
        <v>496</v>
      </c>
      <c r="F586" s="56" t="s">
        <v>218</v>
      </c>
      <c r="G586" s="56">
        <v>8</v>
      </c>
      <c r="H586" s="56">
        <v>38.6</v>
      </c>
      <c r="I586" s="56">
        <v>7</v>
      </c>
      <c r="J586" s="56">
        <v>36.299999999999997</v>
      </c>
      <c r="K586" s="56">
        <v>0.96</v>
      </c>
      <c r="L586" s="56">
        <v>2.5999999999999999E-2</v>
      </c>
      <c r="M586" s="56">
        <v>0.1</v>
      </c>
      <c r="N586" s="56">
        <v>3</v>
      </c>
      <c r="O586" s="301">
        <v>10</v>
      </c>
      <c r="P586" s="51">
        <v>105.2</v>
      </c>
      <c r="Q586" s="288">
        <v>0.4513888888888889</v>
      </c>
      <c r="R586" s="51">
        <v>62</v>
      </c>
      <c r="S586" s="51">
        <v>68</v>
      </c>
      <c r="V586" s="51">
        <v>18</v>
      </c>
    </row>
    <row r="587" spans="1:22" s="51" customFormat="1" ht="14.45">
      <c r="A587" s="62">
        <v>44969.465277777803</v>
      </c>
      <c r="B587" s="56" t="s">
        <v>1028</v>
      </c>
      <c r="C587" s="51">
        <v>201</v>
      </c>
      <c r="D587" s="51" t="str">
        <f>VLOOKUP(C587,site.locations!$A$3:$B$27,2,FALSE)</f>
        <v>Middle Fork of W.R. at Harris Rd</v>
      </c>
      <c r="E587" s="56" t="s">
        <v>1029</v>
      </c>
      <c r="F587" s="56" t="s">
        <v>218</v>
      </c>
      <c r="G587" s="58">
        <v>24</v>
      </c>
      <c r="H587" s="58">
        <v>83.2</v>
      </c>
      <c r="I587" s="58">
        <v>6.8</v>
      </c>
      <c r="J587" s="58">
        <v>56.1</v>
      </c>
      <c r="K587" s="59">
        <v>1.39</v>
      </c>
      <c r="L587" s="56">
        <v>3.1E-2</v>
      </c>
      <c r="M587" s="58">
        <v>0.4</v>
      </c>
      <c r="N587" s="58">
        <v>5.6</v>
      </c>
      <c r="O587" s="301">
        <v>12.2</v>
      </c>
      <c r="P587" s="51">
        <v>106.7</v>
      </c>
      <c r="Q587" s="288">
        <v>0.67361111111111116</v>
      </c>
      <c r="R587" s="51">
        <v>50</v>
      </c>
      <c r="S587" s="51">
        <v>60</v>
      </c>
      <c r="V587" s="51">
        <v>10.1</v>
      </c>
    </row>
    <row r="588" spans="1:22" s="51" customFormat="1" ht="14.45">
      <c r="A588" s="62">
        <v>44969.583333333299</v>
      </c>
      <c r="B588" s="56" t="s">
        <v>1030</v>
      </c>
      <c r="C588" s="51">
        <v>304</v>
      </c>
      <c r="D588" s="51" t="str">
        <f>VLOOKUP(C588,site.locations!$A$3:$B$27,2,FALSE)</f>
        <v>Clifty Creek</v>
      </c>
      <c r="E588" s="56" t="s">
        <v>951</v>
      </c>
      <c r="F588" s="56" t="s">
        <v>218</v>
      </c>
      <c r="G588" s="58">
        <v>110</v>
      </c>
      <c r="H588" s="58">
        <v>307</v>
      </c>
      <c r="I588" s="58">
        <v>7</v>
      </c>
      <c r="J588" s="58">
        <v>180.9</v>
      </c>
      <c r="K588" s="59">
        <v>5.59</v>
      </c>
      <c r="L588" s="56">
        <v>3.9E-2</v>
      </c>
      <c r="M588" s="58">
        <v>0.6</v>
      </c>
      <c r="N588" s="58">
        <v>1.3</v>
      </c>
      <c r="O588" s="301">
        <v>12.06</v>
      </c>
      <c r="P588" s="51">
        <v>104.8</v>
      </c>
      <c r="Q588" s="288">
        <v>0.35416666666666669</v>
      </c>
      <c r="R588" s="51">
        <v>48</v>
      </c>
      <c r="S588" s="51">
        <v>67</v>
      </c>
      <c r="V588" s="51">
        <v>9.1</v>
      </c>
    </row>
    <row r="589" spans="1:22" s="51" customFormat="1" ht="14.45">
      <c r="A589" s="62">
        <v>44969.625</v>
      </c>
      <c r="B589" s="56" t="s">
        <v>1031</v>
      </c>
      <c r="C589" s="51">
        <v>303</v>
      </c>
      <c r="D589" s="51" t="str">
        <f>VLOOKUP(C589,site.locations!$A$3:$B$27,2,FALSE)</f>
        <v>Clear Creek</v>
      </c>
      <c r="E589" s="56" t="s">
        <v>949</v>
      </c>
      <c r="F589" s="56" t="s">
        <v>218</v>
      </c>
      <c r="G589" s="58">
        <v>58</v>
      </c>
      <c r="H589" s="58">
        <v>201.2</v>
      </c>
      <c r="I589" s="58">
        <v>6.9</v>
      </c>
      <c r="J589" s="58">
        <v>126.3</v>
      </c>
      <c r="K589" s="59">
        <v>7.25</v>
      </c>
      <c r="L589" s="56">
        <v>3.3000000000000002E-2</v>
      </c>
      <c r="M589" s="58">
        <v>0.2</v>
      </c>
      <c r="N589" s="58">
        <v>1.2</v>
      </c>
      <c r="O589" s="301">
        <v>12.4</v>
      </c>
      <c r="P589" s="51">
        <v>109</v>
      </c>
      <c r="Q589" s="288">
        <v>0.68125000000000002</v>
      </c>
      <c r="R589" s="51">
        <v>50</v>
      </c>
      <c r="S589" s="51">
        <v>62</v>
      </c>
      <c r="V589" s="51">
        <v>10</v>
      </c>
    </row>
    <row r="590" spans="1:22" s="51" customFormat="1" ht="14.45">
      <c r="A590" s="62">
        <v>44970.625</v>
      </c>
      <c r="B590" s="56" t="s">
        <v>1032</v>
      </c>
      <c r="C590" s="51">
        <v>110</v>
      </c>
      <c r="D590" s="51" t="str">
        <f>VLOOKUP(C590,site.locations!$A$3:$B$27,2,FALSE)</f>
        <v>White River at CR 6578</v>
      </c>
      <c r="E590" s="56" t="s">
        <v>1033</v>
      </c>
      <c r="F590" s="56" t="s">
        <v>218</v>
      </c>
      <c r="G590" s="58">
        <v>4</v>
      </c>
      <c r="H590" s="58">
        <v>29.7</v>
      </c>
      <c r="I590" s="58">
        <v>6.5</v>
      </c>
      <c r="J590" s="58">
        <v>26.1</v>
      </c>
      <c r="K590" s="59">
        <v>0.54</v>
      </c>
      <c r="L590" s="56">
        <v>2.9000000000000001E-2</v>
      </c>
      <c r="M590" s="58">
        <v>0.5</v>
      </c>
      <c r="N590" s="58">
        <v>7.5</v>
      </c>
      <c r="O590" s="301">
        <v>12.32</v>
      </c>
      <c r="P590" s="51">
        <v>113.5</v>
      </c>
      <c r="Q590" s="288">
        <v>0.61805555555555558</v>
      </c>
      <c r="T590" s="51">
        <v>10</v>
      </c>
      <c r="U590" s="51">
        <v>12</v>
      </c>
      <c r="V590" s="51">
        <v>10.6</v>
      </c>
    </row>
    <row r="591" spans="1:22" s="51" customFormat="1" ht="14.45">
      <c r="A591" s="62">
        <v>44970.635416666701</v>
      </c>
      <c r="B591" s="56" t="s">
        <v>1034</v>
      </c>
      <c r="C591" s="51">
        <v>110.5</v>
      </c>
      <c r="D591" s="51" t="s">
        <v>969</v>
      </c>
      <c r="E591" s="56" t="s">
        <v>1035</v>
      </c>
      <c r="F591" s="56" t="s">
        <v>218</v>
      </c>
      <c r="G591" s="58">
        <v>6</v>
      </c>
      <c r="H591" s="58">
        <v>38.4</v>
      </c>
      <c r="I591" s="58">
        <v>6.5</v>
      </c>
      <c r="J591" s="58">
        <v>31</v>
      </c>
      <c r="K591" s="59">
        <v>2.92</v>
      </c>
      <c r="L591" s="56">
        <v>1.9E-2</v>
      </c>
      <c r="M591" s="58">
        <v>1.6</v>
      </c>
      <c r="N591" s="58">
        <v>8.4</v>
      </c>
      <c r="O591" s="301">
        <v>13.36</v>
      </c>
      <c r="P591" s="51">
        <v>115.2</v>
      </c>
      <c r="Q591" s="288">
        <v>0.625</v>
      </c>
      <c r="R591" s="51">
        <v>48</v>
      </c>
      <c r="S591" s="51">
        <v>71</v>
      </c>
      <c r="V591" s="51">
        <v>8.6999999999999993</v>
      </c>
    </row>
    <row r="592" spans="1:22" s="51" customFormat="1" ht="14.45">
      <c r="A592" s="62">
        <v>44970.673611111102</v>
      </c>
      <c r="B592" s="56" t="s">
        <v>1036</v>
      </c>
      <c r="C592" s="51">
        <v>102</v>
      </c>
      <c r="D592" s="51" t="str">
        <f>VLOOKUP(C592,site.locations!$A$3:$B$27,2,FALSE)</f>
        <v>West Fork (Brentwood Park)</v>
      </c>
      <c r="E592" s="56" t="s">
        <v>1037</v>
      </c>
      <c r="F592" s="56" t="s">
        <v>218</v>
      </c>
      <c r="G592" s="58">
        <v>14</v>
      </c>
      <c r="H592" s="58">
        <v>57.2</v>
      </c>
      <c r="I592" s="58">
        <v>7</v>
      </c>
      <c r="J592" s="58">
        <v>41.5</v>
      </c>
      <c r="K592" s="59">
        <v>1.1100000000000001</v>
      </c>
      <c r="L592" s="56">
        <v>8.9999999999999993E-3</v>
      </c>
      <c r="M592" s="58">
        <v>0</v>
      </c>
      <c r="N592" s="58">
        <v>5.4</v>
      </c>
      <c r="O592" s="301"/>
      <c r="Q592" s="288"/>
    </row>
    <row r="593" spans="1:30" s="51" customFormat="1" ht="14.45">
      <c r="A593" s="62">
        <v>44976</v>
      </c>
      <c r="B593" s="56" t="s">
        <v>1038</v>
      </c>
      <c r="C593" s="51">
        <v>300</v>
      </c>
      <c r="D593" s="51" t="str">
        <f>VLOOKUP(C593,site.locations!$A$3:$B$27,2,FALSE)</f>
        <v>Brush Creek</v>
      </c>
      <c r="E593" s="56" t="s">
        <v>945</v>
      </c>
      <c r="F593" s="56" t="s">
        <v>218</v>
      </c>
      <c r="G593" s="58">
        <v>106</v>
      </c>
      <c r="H593" s="58">
        <v>305</v>
      </c>
      <c r="I593" s="58">
        <v>7.3</v>
      </c>
      <c r="J593" s="58">
        <v>192.2</v>
      </c>
      <c r="K593" s="59">
        <v>4.7</v>
      </c>
      <c r="L593" s="56">
        <v>3.5000000000000003E-2</v>
      </c>
      <c r="M593" s="58">
        <v>1.8</v>
      </c>
      <c r="N593" s="58">
        <v>2.5</v>
      </c>
      <c r="O593" s="301">
        <v>13.05</v>
      </c>
      <c r="P593" s="302">
        <v>86</v>
      </c>
      <c r="Q593" s="288">
        <v>0.46527777777777773</v>
      </c>
      <c r="T593" s="51">
        <v>6</v>
      </c>
      <c r="U593" s="51">
        <v>10</v>
      </c>
      <c r="V593" s="51">
        <v>6.7</v>
      </c>
    </row>
    <row r="594" spans="1:30" s="51" customFormat="1" ht="14.45">
      <c r="A594" s="62">
        <v>44977.444444444402</v>
      </c>
      <c r="B594" s="56" t="s">
        <v>1039</v>
      </c>
      <c r="C594" s="51">
        <v>302</v>
      </c>
      <c r="D594" s="51" t="str">
        <f>VLOOKUP(C594,site.locations!$A$3:$B$27,2,FALSE)</f>
        <v>Glade Creek</v>
      </c>
      <c r="E594" s="56" t="s">
        <v>1040</v>
      </c>
      <c r="F594" s="56" t="s">
        <v>218</v>
      </c>
      <c r="G594" s="58">
        <v>114</v>
      </c>
      <c r="H594" s="58">
        <v>319</v>
      </c>
      <c r="I594" s="58">
        <v>7.3</v>
      </c>
      <c r="J594" s="58">
        <v>196.9</v>
      </c>
      <c r="K594" s="59">
        <v>4.6100000000000003</v>
      </c>
      <c r="L594" s="56">
        <v>3.9E-2</v>
      </c>
      <c r="M594" s="58">
        <v>0.4</v>
      </c>
      <c r="N594" s="58">
        <v>1.1000000000000001</v>
      </c>
      <c r="O594" s="301">
        <v>11.85</v>
      </c>
      <c r="P594" s="51">
        <v>108.3</v>
      </c>
      <c r="Q594" s="288">
        <v>0.4201388888888889</v>
      </c>
      <c r="R594" s="51">
        <v>52</v>
      </c>
      <c r="S594" s="51">
        <v>62</v>
      </c>
      <c r="V594" s="51">
        <v>11.4</v>
      </c>
    </row>
    <row r="595" spans="1:30" s="51" customFormat="1" ht="14.45">
      <c r="A595" s="62">
        <v>44978.555555555598</v>
      </c>
      <c r="B595" s="56" t="s">
        <v>1041</v>
      </c>
      <c r="C595" s="51">
        <v>307</v>
      </c>
      <c r="D595" s="51" t="str">
        <f>VLOOKUP(C595,site.locations!$A$3:$B$27,2,FALSE)</f>
        <v>Holman Creek Upstream of Huntsville</v>
      </c>
      <c r="E595" s="317" t="s">
        <v>1042</v>
      </c>
      <c r="F595" s="56" t="s">
        <v>218</v>
      </c>
      <c r="G595" s="58">
        <v>48</v>
      </c>
      <c r="H595" s="58">
        <v>158.30000000000001</v>
      </c>
      <c r="I595" s="58">
        <v>8</v>
      </c>
      <c r="J595" s="58">
        <v>113.1</v>
      </c>
      <c r="K595" s="59">
        <v>1.23</v>
      </c>
      <c r="L595" s="56">
        <v>0.04</v>
      </c>
      <c r="M595" s="58">
        <v>0.2</v>
      </c>
      <c r="N595" s="58">
        <v>2.9</v>
      </c>
      <c r="O595" s="301">
        <v>13.78</v>
      </c>
      <c r="P595" s="51">
        <v>123.5</v>
      </c>
      <c r="Q595" s="288">
        <v>0.72986111111111107</v>
      </c>
      <c r="R595" s="51">
        <v>52</v>
      </c>
      <c r="S595" s="51">
        <v>63</v>
      </c>
      <c r="V595" s="51">
        <v>10.7</v>
      </c>
    </row>
    <row r="596" spans="1:30" s="51" customFormat="1" ht="14.45">
      <c r="A596" s="62">
        <v>44978.584027777797</v>
      </c>
      <c r="B596" s="56" t="s">
        <v>1043</v>
      </c>
      <c r="C596" s="51">
        <v>308</v>
      </c>
      <c r="D596" s="51" t="str">
        <f>VLOOKUP(C596,site.locations!$A$3:$B$27,2,FALSE)</f>
        <v>Holman Creek Downstream of Huntsville</v>
      </c>
      <c r="E596" s="317" t="s">
        <v>1044</v>
      </c>
      <c r="F596" s="56" t="s">
        <v>218</v>
      </c>
      <c r="G596" s="58">
        <v>70</v>
      </c>
      <c r="H596" s="58">
        <v>252.2</v>
      </c>
      <c r="I596" s="58">
        <v>7.9</v>
      </c>
      <c r="J596" s="58">
        <v>159.5</v>
      </c>
      <c r="K596" s="59">
        <v>2.6</v>
      </c>
      <c r="L596" s="56">
        <v>0.13100000000000001</v>
      </c>
      <c r="M596" s="58">
        <v>0.7</v>
      </c>
      <c r="N596" s="58">
        <v>2.4</v>
      </c>
      <c r="O596" s="301">
        <v>12.25</v>
      </c>
      <c r="P596" s="51">
        <v>109.5</v>
      </c>
      <c r="Q596" s="288">
        <v>0.54583333333333328</v>
      </c>
      <c r="T596" s="51">
        <v>11</v>
      </c>
      <c r="U596" s="51">
        <v>18</v>
      </c>
      <c r="V596" s="51">
        <v>10.8</v>
      </c>
    </row>
    <row r="597" spans="1:30" s="51" customFormat="1" ht="14.45">
      <c r="A597" s="62">
        <v>44978.681250000001</v>
      </c>
      <c r="B597" s="56" t="s">
        <v>1045</v>
      </c>
      <c r="C597" s="51">
        <v>104</v>
      </c>
      <c r="D597" s="51" t="str">
        <f>VLOOKUP(C597,site.locations!$A$3:$B$27,2,FALSE)</f>
        <v>White River Near St. Paul</v>
      </c>
      <c r="E597" s="56" t="s">
        <v>1046</v>
      </c>
      <c r="F597" s="56" t="s">
        <v>218</v>
      </c>
      <c r="G597" s="58">
        <v>6</v>
      </c>
      <c r="H597" s="58">
        <v>23.7</v>
      </c>
      <c r="I597" s="58">
        <v>6.3</v>
      </c>
      <c r="J597" s="58">
        <v>36</v>
      </c>
      <c r="K597" s="59">
        <v>0.39</v>
      </c>
      <c r="L597" s="56">
        <v>4.4999999999999998E-2</v>
      </c>
      <c r="M597" s="58">
        <v>0.7</v>
      </c>
      <c r="N597" s="58">
        <v>6.6</v>
      </c>
      <c r="O597" s="301">
        <v>10.58</v>
      </c>
      <c r="P597" s="51">
        <v>120.8</v>
      </c>
      <c r="Q597" s="288">
        <v>0.44444444444444442</v>
      </c>
      <c r="R597" s="51">
        <v>55</v>
      </c>
      <c r="S597" s="51">
        <v>68</v>
      </c>
      <c r="V597" s="51">
        <v>20.399999999999999</v>
      </c>
    </row>
    <row r="598" spans="1:30" s="51" customFormat="1" ht="14.45">
      <c r="A598" s="62">
        <v>44978.729861111096</v>
      </c>
      <c r="B598" s="56" t="s">
        <v>1047</v>
      </c>
      <c r="C598" s="51">
        <v>210</v>
      </c>
      <c r="D598" s="51" t="str">
        <f>VLOOKUP(C598,site.locations!$A$3:$B$27,2,FALSE)</f>
        <v>Town Branch (White River Ball fields)</v>
      </c>
      <c r="E598" s="56" t="s">
        <v>994</v>
      </c>
      <c r="F598" s="56" t="s">
        <v>218</v>
      </c>
      <c r="G598" s="58">
        <v>106</v>
      </c>
      <c r="H598" s="58">
        <v>454</v>
      </c>
      <c r="I598" s="58">
        <v>7.7</v>
      </c>
      <c r="J598" s="58">
        <v>275.8</v>
      </c>
      <c r="K598" s="59">
        <v>0.46</v>
      </c>
      <c r="L598" s="56">
        <v>3.4000000000000002E-2</v>
      </c>
      <c r="M598" s="58">
        <v>0.9</v>
      </c>
      <c r="N598" s="58">
        <v>2.9</v>
      </c>
      <c r="O598" s="301">
        <v>10.7</v>
      </c>
      <c r="P598" s="51">
        <v>100.5</v>
      </c>
      <c r="Q598" s="288">
        <v>0.625</v>
      </c>
      <c r="S598" s="51">
        <v>62</v>
      </c>
      <c r="V598" s="51">
        <v>13.1</v>
      </c>
    </row>
    <row r="599" spans="1:30" s="51" customFormat="1" ht="14.45">
      <c r="A599" s="62">
        <v>44980</v>
      </c>
      <c r="B599" s="56" t="s">
        <v>1048</v>
      </c>
      <c r="C599" s="51">
        <v>109</v>
      </c>
      <c r="D599" s="51" t="str">
        <f>VLOOKUP(C599,site.locations!$A$3:$B$27,2,FALSE)</f>
        <v>War Eagle Creek near CR6129</v>
      </c>
      <c r="E599" s="56" t="s">
        <v>874</v>
      </c>
      <c r="F599" s="56" t="s">
        <v>218</v>
      </c>
      <c r="G599" s="58">
        <v>18</v>
      </c>
      <c r="H599" s="58">
        <v>62</v>
      </c>
      <c r="I599" s="58">
        <v>7.1</v>
      </c>
      <c r="J599" s="58">
        <v>48.7</v>
      </c>
      <c r="K599" s="59">
        <v>0.62</v>
      </c>
      <c r="L599" s="56">
        <v>2.4E-2</v>
      </c>
      <c r="M599" s="58">
        <v>0.5</v>
      </c>
      <c r="N599" s="58">
        <v>5.8</v>
      </c>
      <c r="O599" s="301">
        <v>9.8000000000000007</v>
      </c>
      <c r="P599" s="51">
        <v>91.3</v>
      </c>
      <c r="Q599" s="288">
        <v>0.58333333333333337</v>
      </c>
      <c r="S599" s="51">
        <v>62</v>
      </c>
      <c r="V599" s="51">
        <v>11.9</v>
      </c>
    </row>
    <row r="600" spans="1:30" s="51" customFormat="1" ht="14.45">
      <c r="A600" s="62">
        <v>44986</v>
      </c>
      <c r="B600" s="56" t="s">
        <v>1049</v>
      </c>
      <c r="C600" s="51">
        <v>103</v>
      </c>
      <c r="D600" s="51" t="str">
        <f>VLOOKUP(C600,site.locations!$A$3:$B$27,2,FALSE)</f>
        <v>Baldwin Creek Near St. Paul</v>
      </c>
      <c r="E600" s="56" t="s">
        <v>931</v>
      </c>
      <c r="F600" s="56" t="s">
        <v>218</v>
      </c>
      <c r="G600" s="58">
        <v>4</v>
      </c>
      <c r="H600" s="58">
        <v>16.8</v>
      </c>
      <c r="I600" s="58">
        <v>6</v>
      </c>
      <c r="J600" s="58">
        <v>41.2</v>
      </c>
      <c r="K600" s="59">
        <v>0.1</v>
      </c>
      <c r="L600" s="56">
        <v>2.5000000000000001E-2</v>
      </c>
      <c r="M600" s="58">
        <v>0.5</v>
      </c>
      <c r="N600" s="58">
        <v>6.9</v>
      </c>
      <c r="O600" s="301">
        <v>11</v>
      </c>
      <c r="Q600" s="288">
        <v>0.55555555555555558</v>
      </c>
      <c r="R600" s="51">
        <v>50</v>
      </c>
      <c r="S600" s="51">
        <v>65</v>
      </c>
    </row>
    <row r="601" spans="1:30" s="51" customFormat="1" ht="14.45">
      <c r="A601" s="62">
        <v>44986</v>
      </c>
      <c r="B601" s="56" t="s">
        <v>1050</v>
      </c>
      <c r="C601" s="51">
        <v>205</v>
      </c>
      <c r="D601" s="51" t="str">
        <f>VLOOKUP(C601,site.locations!$A$3:$B$27,2,FALSE)</f>
        <v>Hock Creek</v>
      </c>
      <c r="E601" s="56" t="s">
        <v>935</v>
      </c>
      <c r="F601" s="56" t="s">
        <v>218</v>
      </c>
      <c r="G601" s="58">
        <v>26</v>
      </c>
      <c r="H601" s="58">
        <v>94.6</v>
      </c>
      <c r="I601" s="58">
        <v>7.1</v>
      </c>
      <c r="J601" s="58">
        <v>68</v>
      </c>
      <c r="K601" s="59">
        <v>1.48</v>
      </c>
      <c r="L601" s="56">
        <v>2.5000000000000001E-2</v>
      </c>
      <c r="M601" s="58">
        <v>1.1000000000000001</v>
      </c>
      <c r="N601" s="58">
        <v>1.2</v>
      </c>
      <c r="O601" s="301">
        <v>14.6</v>
      </c>
      <c r="P601" s="51">
        <v>131</v>
      </c>
      <c r="Q601" s="288">
        <v>0.58402777777777781</v>
      </c>
      <c r="R601" s="51">
        <v>59</v>
      </c>
      <c r="S601" s="51">
        <v>60</v>
      </c>
    </row>
    <row r="602" spans="1:30" s="51" customFormat="1" ht="15.95" customHeight="1">
      <c r="A602" s="318">
        <v>45054</v>
      </c>
      <c r="B602" s="51" t="s">
        <v>1051</v>
      </c>
      <c r="C602" s="51">
        <v>300</v>
      </c>
      <c r="D602" s="51" t="str">
        <f>VLOOKUP(C602,site.locations!$A$3:$B$27,2,FALSE)</f>
        <v>Brush Creek</v>
      </c>
      <c r="E602" s="51" t="s">
        <v>1052</v>
      </c>
      <c r="F602" s="51" t="s">
        <v>218</v>
      </c>
      <c r="G602" s="302">
        <v>142</v>
      </c>
      <c r="H602" s="302">
        <v>369</v>
      </c>
      <c r="I602" s="302">
        <v>7.5</v>
      </c>
      <c r="J602" s="302">
        <v>225.6</v>
      </c>
      <c r="K602" s="301">
        <v>2.84</v>
      </c>
      <c r="L602" s="319">
        <v>3.2000000000000001E-2</v>
      </c>
      <c r="M602" s="302">
        <v>0.7</v>
      </c>
      <c r="N602" s="302">
        <v>0.7</v>
      </c>
      <c r="O602" s="301">
        <v>9.6</v>
      </c>
      <c r="P602" s="302">
        <v>104.7</v>
      </c>
      <c r="Q602" s="288">
        <v>0.4375</v>
      </c>
      <c r="T602" s="51">
        <v>20</v>
      </c>
      <c r="U602" s="51">
        <v>26</v>
      </c>
      <c r="V602" s="51">
        <v>20.100000000000001</v>
      </c>
      <c r="W602" s="51">
        <v>5</v>
      </c>
      <c r="X602" s="51">
        <v>2</v>
      </c>
      <c r="Y602" s="51">
        <v>2</v>
      </c>
      <c r="Z602" s="51">
        <v>15</v>
      </c>
      <c r="AA602" s="51">
        <v>4</v>
      </c>
      <c r="AB602" s="51">
        <v>2</v>
      </c>
      <c r="AC602" s="51">
        <v>21</v>
      </c>
      <c r="AD602" s="51" t="s">
        <v>184</v>
      </c>
    </row>
    <row r="603" spans="1:30" s="51" customFormat="1" ht="14.45">
      <c r="A603" s="318">
        <v>45054.604166666701</v>
      </c>
      <c r="B603" s="51" t="s">
        <v>1053</v>
      </c>
      <c r="C603" s="51">
        <v>110.5</v>
      </c>
      <c r="D603" s="51" t="s">
        <v>969</v>
      </c>
      <c r="E603" s="51" t="s">
        <v>1054</v>
      </c>
      <c r="F603" s="51" t="s">
        <v>218</v>
      </c>
      <c r="G603" s="51">
        <v>14</v>
      </c>
      <c r="H603" s="51">
        <v>34.4</v>
      </c>
      <c r="I603" s="51">
        <v>7.7</v>
      </c>
      <c r="J603" s="51">
        <v>36.5</v>
      </c>
      <c r="K603" s="51">
        <v>0.17</v>
      </c>
      <c r="L603" s="51">
        <v>1.7999999999999999E-2</v>
      </c>
      <c r="M603" s="51">
        <v>1.3</v>
      </c>
      <c r="N603" s="51">
        <v>3.9</v>
      </c>
      <c r="O603" s="301"/>
      <c r="P603" s="302"/>
      <c r="Q603" s="288"/>
    </row>
    <row r="604" spans="1:30" s="51" customFormat="1" ht="14.45">
      <c r="A604" s="318">
        <v>45054.614583333299</v>
      </c>
      <c r="B604" s="51" t="s">
        <v>1055</v>
      </c>
      <c r="C604" s="51">
        <v>110</v>
      </c>
      <c r="D604" s="51" t="str">
        <f>VLOOKUP(C604,site.locations!$A$3:$B$27,2,FALSE)</f>
        <v>White River at CR 6578</v>
      </c>
      <c r="E604" s="51" t="s">
        <v>1056</v>
      </c>
      <c r="F604" s="51" t="s">
        <v>218</v>
      </c>
      <c r="G604" s="51">
        <v>12</v>
      </c>
      <c r="H604" s="51">
        <v>34.4</v>
      </c>
      <c r="I604" s="51">
        <v>7.1</v>
      </c>
      <c r="J604" s="51">
        <v>47.1</v>
      </c>
      <c r="K604" s="51">
        <v>0.16</v>
      </c>
      <c r="L604" s="51">
        <v>1.7999999999999999E-2</v>
      </c>
      <c r="M604" s="51">
        <v>1</v>
      </c>
      <c r="N604" s="51">
        <v>4.9000000000000004</v>
      </c>
      <c r="O604" s="301">
        <v>9.5500000000000007</v>
      </c>
      <c r="P604" s="302">
        <v>114</v>
      </c>
      <c r="Q604" s="288">
        <v>0.61458333333333337</v>
      </c>
      <c r="R604" s="51">
        <v>76</v>
      </c>
      <c r="S604" s="51">
        <v>90</v>
      </c>
      <c r="V604" s="51">
        <v>24.1</v>
      </c>
      <c r="W604" s="51">
        <v>6</v>
      </c>
      <c r="X604" s="51">
        <v>2</v>
      </c>
      <c r="Y604" s="51">
        <v>3</v>
      </c>
      <c r="Z604" s="51">
        <v>18</v>
      </c>
      <c r="AA604" s="51">
        <v>4</v>
      </c>
      <c r="AB604" s="51">
        <v>3</v>
      </c>
      <c r="AC604" s="51">
        <v>25</v>
      </c>
      <c r="AD604" s="51" t="s">
        <v>185</v>
      </c>
    </row>
    <row r="605" spans="1:30" s="51" customFormat="1" ht="14.45">
      <c r="A605" s="318">
        <v>45054.625</v>
      </c>
      <c r="B605" s="51" t="s">
        <v>1057</v>
      </c>
      <c r="C605" s="51">
        <v>110</v>
      </c>
      <c r="D605" s="51" t="str">
        <f>VLOOKUP(C605,site.locations!$A$3:$B$27,2,FALSE)</f>
        <v>White River at CR 6578</v>
      </c>
      <c r="E605" s="51" t="s">
        <v>1058</v>
      </c>
      <c r="F605" s="51" t="s">
        <v>218</v>
      </c>
      <c r="G605" s="51">
        <v>2</v>
      </c>
      <c r="H605" s="51">
        <v>0.9</v>
      </c>
      <c r="I605" s="51">
        <v>5.3</v>
      </c>
      <c r="J605" s="51">
        <v>4</v>
      </c>
      <c r="K605" s="51">
        <v>0</v>
      </c>
      <c r="L605" s="51">
        <v>2.1000000000000001E-2</v>
      </c>
      <c r="M605" s="51">
        <v>0</v>
      </c>
      <c r="N605" s="51">
        <v>0</v>
      </c>
      <c r="O605" s="301"/>
      <c r="P605" s="302"/>
      <c r="Q605" s="288"/>
    </row>
    <row r="606" spans="1:30" s="51" customFormat="1" ht="14.45">
      <c r="A606" s="318">
        <v>45055</v>
      </c>
      <c r="B606" s="51" t="s">
        <v>1059</v>
      </c>
      <c r="C606" s="51">
        <v>102</v>
      </c>
      <c r="D606" s="51" t="str">
        <f>VLOOKUP(C606,site.locations!$A$3:$B$27,2,FALSE)</f>
        <v>West Fork (Brentwood Park)</v>
      </c>
      <c r="E606" s="51" t="s">
        <v>1060</v>
      </c>
      <c r="F606" s="51" t="s">
        <v>218</v>
      </c>
      <c r="G606" s="51">
        <v>30</v>
      </c>
      <c r="H606" s="51">
        <v>77.599999999999994</v>
      </c>
      <c r="I606" s="51">
        <v>7.1</v>
      </c>
      <c r="J606" s="51">
        <v>48.4</v>
      </c>
      <c r="K606" s="51">
        <v>0.35</v>
      </c>
      <c r="L606" s="51">
        <v>2.8000000000000001E-2</v>
      </c>
      <c r="M606" s="51">
        <v>1.3</v>
      </c>
      <c r="N606" s="51">
        <v>2.2999999999999998</v>
      </c>
      <c r="O606" s="301">
        <v>9.6999999999999993</v>
      </c>
      <c r="P606" s="302">
        <v>112</v>
      </c>
      <c r="Q606" s="288">
        <v>0.45833333333333331</v>
      </c>
      <c r="R606" s="51">
        <v>70</v>
      </c>
      <c r="S606" s="51">
        <v>80</v>
      </c>
      <c r="V606" s="51">
        <v>21.8</v>
      </c>
      <c r="W606" s="51">
        <v>4</v>
      </c>
      <c r="X606" s="51">
        <v>1</v>
      </c>
      <c r="Y606" s="51">
        <v>1</v>
      </c>
      <c r="Z606" s="51">
        <v>12</v>
      </c>
      <c r="AA606" s="51">
        <v>2</v>
      </c>
      <c r="AB606" s="51">
        <v>1</v>
      </c>
      <c r="AC606" s="51">
        <v>15</v>
      </c>
      <c r="AD606" s="51" t="s">
        <v>183</v>
      </c>
    </row>
    <row r="607" spans="1:30" s="51" customFormat="1" ht="14.45">
      <c r="A607" s="318">
        <v>45056</v>
      </c>
      <c r="B607" s="51" t="s">
        <v>1061</v>
      </c>
      <c r="C607" s="51">
        <v>303</v>
      </c>
      <c r="D607" s="51" t="str">
        <f>VLOOKUP(C607,site.locations!$A$3:$B$27,2,FALSE)</f>
        <v>Clear Creek</v>
      </c>
      <c r="E607" s="51" t="s">
        <v>258</v>
      </c>
      <c r="F607" s="51" t="s">
        <v>218</v>
      </c>
      <c r="G607" s="302">
        <v>98</v>
      </c>
      <c r="H607" s="302">
        <v>250</v>
      </c>
      <c r="I607" s="302">
        <v>7</v>
      </c>
      <c r="J607" s="302">
        <v>152.69999999999999</v>
      </c>
      <c r="K607" s="301">
        <v>2.94</v>
      </c>
      <c r="L607" s="319">
        <v>2.8000000000000001E-2</v>
      </c>
      <c r="M607" s="302">
        <v>0.6</v>
      </c>
      <c r="N607" s="302">
        <v>0.5</v>
      </c>
      <c r="O607" s="301">
        <v>9.83</v>
      </c>
      <c r="P607" s="302">
        <v>99.5</v>
      </c>
      <c r="Q607" s="288">
        <v>0.79166666666666663</v>
      </c>
      <c r="R607" s="51">
        <v>58</v>
      </c>
      <c r="S607" s="51">
        <v>78</v>
      </c>
      <c r="V607" s="51">
        <v>15.4</v>
      </c>
      <c r="W607" s="51">
        <v>3</v>
      </c>
      <c r="X607" s="51">
        <v>1</v>
      </c>
      <c r="Y607" s="51">
        <v>2</v>
      </c>
      <c r="Z607" s="51">
        <v>9</v>
      </c>
      <c r="AA607" s="51">
        <v>2</v>
      </c>
      <c r="AB607" s="51">
        <v>2</v>
      </c>
      <c r="AC607" s="51">
        <v>13</v>
      </c>
      <c r="AD607" s="51" t="s">
        <v>183</v>
      </c>
    </row>
    <row r="608" spans="1:30" s="51" customFormat="1" ht="14.45">
      <c r="A608" s="318">
        <v>45056</v>
      </c>
      <c r="B608" s="51" t="s">
        <v>1062</v>
      </c>
      <c r="C608" s="51">
        <v>304</v>
      </c>
      <c r="D608" s="51" t="str">
        <f>VLOOKUP(C608,site.locations!$A$3:$B$27,2,FALSE)</f>
        <v>Clifty Creek</v>
      </c>
      <c r="E608" s="51" t="s">
        <v>256</v>
      </c>
      <c r="F608" s="51" t="s">
        <v>218</v>
      </c>
      <c r="G608" s="302">
        <v>128</v>
      </c>
      <c r="H608" s="302">
        <v>329</v>
      </c>
      <c r="I608" s="302">
        <v>6.8</v>
      </c>
      <c r="J608" s="302">
        <v>200.7</v>
      </c>
      <c r="K608" s="301">
        <v>3.34</v>
      </c>
      <c r="L608" s="319">
        <v>2.3E-2</v>
      </c>
      <c r="M608" s="302">
        <v>0.2</v>
      </c>
      <c r="N608" s="302">
        <v>0.3</v>
      </c>
      <c r="O608" s="301">
        <v>9.6999999999999993</v>
      </c>
      <c r="P608" s="302">
        <v>95.3</v>
      </c>
      <c r="Q608" s="288">
        <v>0.70833333333333337</v>
      </c>
      <c r="R608" s="51">
        <v>58</v>
      </c>
      <c r="S608" s="51">
        <v>70</v>
      </c>
      <c r="V608" s="51">
        <v>14.3</v>
      </c>
      <c r="W608" s="51">
        <v>3</v>
      </c>
      <c r="X608" s="51">
        <v>1</v>
      </c>
      <c r="Y608" s="51">
        <v>3</v>
      </c>
      <c r="Z608" s="51">
        <v>9</v>
      </c>
      <c r="AA608" s="51">
        <v>2</v>
      </c>
      <c r="AB608" s="51">
        <v>3</v>
      </c>
      <c r="AC608" s="51">
        <v>14</v>
      </c>
      <c r="AD608" s="51" t="s">
        <v>183</v>
      </c>
    </row>
    <row r="609" spans="1:30" s="51" customFormat="1" ht="15.95" customHeight="1">
      <c r="A609" s="318">
        <v>45063.385416666701</v>
      </c>
      <c r="B609" s="51" t="s">
        <v>1063</v>
      </c>
      <c r="C609" s="51">
        <v>109</v>
      </c>
      <c r="D609" s="51" t="str">
        <f>VLOOKUP(C609,site.locations!$A$3:$B$27,2,FALSE)</f>
        <v>War Eagle Creek near CR6129</v>
      </c>
      <c r="E609" s="51" t="s">
        <v>1064</v>
      </c>
      <c r="F609" s="51" t="s">
        <v>218</v>
      </c>
      <c r="G609" s="302">
        <v>26</v>
      </c>
      <c r="H609" s="302">
        <v>69.599999999999994</v>
      </c>
      <c r="I609" s="302">
        <v>6.8</v>
      </c>
      <c r="J609" s="302">
        <v>55.3</v>
      </c>
      <c r="K609" s="301">
        <v>0.48</v>
      </c>
      <c r="L609" s="319">
        <v>3.3000000000000002E-2</v>
      </c>
      <c r="M609" s="302">
        <v>2</v>
      </c>
      <c r="N609" s="302">
        <v>8.1</v>
      </c>
      <c r="O609" s="301">
        <v>8.17</v>
      </c>
      <c r="P609" s="302">
        <v>88.1</v>
      </c>
      <c r="Q609" s="288">
        <v>0.38541666666666669</v>
      </c>
      <c r="R609" s="51" t="s">
        <v>836</v>
      </c>
      <c r="S609" s="51" t="s">
        <v>836</v>
      </c>
      <c r="T609" s="51">
        <v>20</v>
      </c>
      <c r="U609" s="51">
        <v>17</v>
      </c>
      <c r="V609" s="51">
        <v>18.899999999999999</v>
      </c>
      <c r="W609" s="51">
        <v>2</v>
      </c>
      <c r="X609" s="51">
        <v>2</v>
      </c>
      <c r="Y609" s="51">
        <v>1</v>
      </c>
      <c r="Z609" s="51">
        <v>6</v>
      </c>
      <c r="AA609" s="51">
        <v>4</v>
      </c>
      <c r="AB609" s="51">
        <v>1</v>
      </c>
      <c r="AC609" s="51">
        <v>11</v>
      </c>
      <c r="AD609" s="51" t="s">
        <v>182</v>
      </c>
    </row>
    <row r="610" spans="1:30" s="51" customFormat="1" ht="14.45">
      <c r="A610" s="318">
        <v>45064</v>
      </c>
      <c r="B610" s="51" t="s">
        <v>1065</v>
      </c>
      <c r="C610" s="51">
        <v>307</v>
      </c>
      <c r="D610" s="51" t="str">
        <f>VLOOKUP(C610,site.locations!$A$3:$B$27,2,FALSE)</f>
        <v>Holman Creek Upstream of Huntsville</v>
      </c>
      <c r="E610" s="51" t="s">
        <v>1066</v>
      </c>
      <c r="F610" s="51" t="s">
        <v>218</v>
      </c>
      <c r="G610" s="302">
        <v>64</v>
      </c>
      <c r="H610" s="302">
        <v>166.7</v>
      </c>
      <c r="I610" s="302">
        <v>6.9</v>
      </c>
      <c r="J610" s="302">
        <v>105.2</v>
      </c>
      <c r="K610" s="301">
        <v>0.78</v>
      </c>
      <c r="L610" s="319">
        <v>4.5999999999999999E-2</v>
      </c>
      <c r="M610" s="302">
        <v>2.4</v>
      </c>
      <c r="N610" s="302">
        <v>5.3</v>
      </c>
      <c r="O610" s="301"/>
      <c r="P610" s="302"/>
      <c r="Q610" s="288"/>
    </row>
    <row r="611" spans="1:30" s="51" customFormat="1" ht="14.45">
      <c r="A611" s="318">
        <v>45072.388888888898</v>
      </c>
      <c r="B611" s="51" t="s">
        <v>1067</v>
      </c>
      <c r="C611" s="51">
        <v>103</v>
      </c>
      <c r="D611" s="51" t="str">
        <f>VLOOKUP(C611,site.locations!$A$3:$B$27,2,FALSE)</f>
        <v>Baldwin Creek Near St. Paul</v>
      </c>
      <c r="E611" s="51" t="s">
        <v>510</v>
      </c>
      <c r="F611" s="51" t="s">
        <v>218</v>
      </c>
      <c r="G611" s="302">
        <v>8</v>
      </c>
      <c r="H611" s="302">
        <v>17.2</v>
      </c>
      <c r="I611" s="302">
        <v>6.1</v>
      </c>
      <c r="J611" s="302">
        <v>26.1</v>
      </c>
      <c r="K611" s="301">
        <v>0.19</v>
      </c>
      <c r="L611" s="319">
        <v>0.02</v>
      </c>
      <c r="M611" s="302">
        <v>0.6</v>
      </c>
      <c r="N611" s="302">
        <v>9.8000000000000007</v>
      </c>
      <c r="O611" s="301">
        <v>9.77</v>
      </c>
      <c r="P611" s="302">
        <v>99.7</v>
      </c>
      <c r="Q611" s="288">
        <v>0.3888888888888889</v>
      </c>
      <c r="T611" s="51">
        <v>15</v>
      </c>
      <c r="U611" s="51">
        <v>20</v>
      </c>
      <c r="V611" s="51">
        <v>16.399999999999999</v>
      </c>
      <c r="W611" s="51">
        <v>2</v>
      </c>
      <c r="X611" s="51">
        <v>1</v>
      </c>
      <c r="Y611" s="51">
        <v>1</v>
      </c>
      <c r="Z611" s="51">
        <v>6</v>
      </c>
      <c r="AA611" s="51">
        <v>2</v>
      </c>
      <c r="AB611" s="51">
        <v>1</v>
      </c>
      <c r="AC611" s="51">
        <v>9</v>
      </c>
      <c r="AD611" s="51" t="s">
        <v>182</v>
      </c>
    </row>
    <row r="612" spans="1:30" s="51" customFormat="1" ht="14.45">
      <c r="A612" s="318">
        <v>45074.583333333299</v>
      </c>
      <c r="B612" s="51" t="s">
        <v>1068</v>
      </c>
      <c r="C612" s="51">
        <v>205</v>
      </c>
      <c r="D612" s="51" t="str">
        <f>VLOOKUP(C612,site.locations!$A$3:$B$27,2,FALSE)</f>
        <v>Hock Creek</v>
      </c>
      <c r="E612" s="51" t="s">
        <v>861</v>
      </c>
      <c r="F612" s="51" t="s">
        <v>218</v>
      </c>
      <c r="G612" s="302">
        <v>36</v>
      </c>
      <c r="H612" s="302">
        <v>92.4</v>
      </c>
      <c r="I612" s="302">
        <v>7</v>
      </c>
      <c r="J612" s="302">
        <v>65</v>
      </c>
      <c r="K612" s="301">
        <v>0.49</v>
      </c>
      <c r="L612" s="319">
        <v>1.7999999999999999E-2</v>
      </c>
      <c r="M612" s="302">
        <v>0.5</v>
      </c>
      <c r="N612" s="302">
        <v>1.2</v>
      </c>
      <c r="O612" s="301">
        <v>9.33</v>
      </c>
      <c r="P612" s="302">
        <v>107.6</v>
      </c>
      <c r="Q612" s="288">
        <v>0.58333333333333337</v>
      </c>
      <c r="V612" s="51">
        <v>22.6</v>
      </c>
      <c r="W612" s="51">
        <v>4</v>
      </c>
      <c r="X612" s="51">
        <v>1</v>
      </c>
      <c r="Y612" s="51">
        <v>2</v>
      </c>
      <c r="Z612" s="51">
        <v>12</v>
      </c>
      <c r="AA612" s="51">
        <v>2</v>
      </c>
      <c r="AB612" s="51">
        <v>2</v>
      </c>
      <c r="AC612" s="51">
        <v>16</v>
      </c>
      <c r="AD612" s="51" t="s">
        <v>183</v>
      </c>
    </row>
    <row r="613" spans="1:30" s="51" customFormat="1" ht="14.45">
      <c r="A613" s="318">
        <v>45074.618055555598</v>
      </c>
      <c r="B613" s="51" t="s">
        <v>1069</v>
      </c>
      <c r="C613" s="51">
        <v>308</v>
      </c>
      <c r="D613" s="51" t="str">
        <f>VLOOKUP(C613,site.locations!$A$3:$B$27,2,FALSE)</f>
        <v>Holman Creek Downstream of Huntsville</v>
      </c>
      <c r="E613" s="51" t="s">
        <v>1070</v>
      </c>
      <c r="F613" s="51" t="s">
        <v>218</v>
      </c>
      <c r="G613" s="302">
        <v>112</v>
      </c>
      <c r="H613" s="302">
        <v>356</v>
      </c>
      <c r="I613" s="302">
        <v>8.1999999999999993</v>
      </c>
      <c r="J613" s="302">
        <v>214.4</v>
      </c>
      <c r="K613" s="301">
        <v>2.2599999999999998</v>
      </c>
      <c r="L613" s="319">
        <v>0.39400000000000002</v>
      </c>
      <c r="M613" s="302">
        <v>6.2</v>
      </c>
      <c r="N613" s="302">
        <v>1.4</v>
      </c>
      <c r="O613" s="301">
        <v>10.8</v>
      </c>
      <c r="P613" s="302">
        <v>103.3</v>
      </c>
      <c r="Q613" s="288">
        <v>0.61805555555555558</v>
      </c>
      <c r="U613" s="51">
        <v>24</v>
      </c>
      <c r="V613" s="51">
        <v>24.6</v>
      </c>
      <c r="W613" s="51">
        <v>5</v>
      </c>
      <c r="X613" s="51">
        <v>2</v>
      </c>
      <c r="Y613" s="51">
        <v>0</v>
      </c>
      <c r="Z613" s="51">
        <v>15</v>
      </c>
      <c r="AA613" s="51">
        <v>4</v>
      </c>
      <c r="AB613" s="51">
        <v>0</v>
      </c>
      <c r="AC613" s="51">
        <v>19</v>
      </c>
      <c r="AD613" s="51" t="s">
        <v>184</v>
      </c>
    </row>
    <row r="614" spans="1:30" s="51" customFormat="1" ht="14.45">
      <c r="A614" s="318">
        <v>45075</v>
      </c>
      <c r="B614" s="51" t="s">
        <v>1071</v>
      </c>
      <c r="C614" s="51">
        <v>201</v>
      </c>
      <c r="D614" s="51" t="str">
        <f>VLOOKUP(C614,site.locations!$A$3:$B$27,2,FALSE)</f>
        <v>Middle Fork of W.R. at Harris Rd</v>
      </c>
      <c r="E614" s="51" t="s">
        <v>1007</v>
      </c>
      <c r="F614" s="51" t="s">
        <v>218</v>
      </c>
      <c r="G614" s="302">
        <v>40</v>
      </c>
      <c r="H614" s="302">
        <v>103.7</v>
      </c>
      <c r="I614" s="302">
        <v>7.3</v>
      </c>
      <c r="J614" s="302">
        <v>65.900000000000006</v>
      </c>
      <c r="K614" s="301">
        <v>0.31</v>
      </c>
      <c r="L614" s="319">
        <v>1.2999999999999999E-2</v>
      </c>
      <c r="M614" s="302">
        <v>0.3</v>
      </c>
      <c r="N614" s="302">
        <v>1.5</v>
      </c>
      <c r="O614" s="301">
        <v>9.6</v>
      </c>
      <c r="P614" s="302">
        <v>111.7</v>
      </c>
      <c r="Q614" s="288"/>
      <c r="T614" s="51">
        <v>23.4</v>
      </c>
      <c r="U614" s="51">
        <v>26</v>
      </c>
      <c r="V614" s="51">
        <v>23</v>
      </c>
      <c r="W614" s="51">
        <v>2</v>
      </c>
      <c r="X614" s="51">
        <v>1</v>
      </c>
      <c r="Y614" s="51">
        <v>1</v>
      </c>
      <c r="Z614" s="51">
        <v>6</v>
      </c>
      <c r="AA614" s="51">
        <v>2</v>
      </c>
      <c r="AB614" s="51">
        <v>1</v>
      </c>
      <c r="AC614" s="51">
        <v>9</v>
      </c>
      <c r="AD614" s="51" t="s">
        <v>182</v>
      </c>
    </row>
    <row r="615" spans="1:30" s="51" customFormat="1" ht="14.45">
      <c r="A615" s="318">
        <v>45077.729166666701</v>
      </c>
      <c r="B615" s="51" t="s">
        <v>1072</v>
      </c>
      <c r="C615" s="51">
        <v>104</v>
      </c>
      <c r="D615" s="51" t="str">
        <f>VLOOKUP(C615,site.locations!$A$3:$B$27,2,FALSE)</f>
        <v>White River Near St. Paul</v>
      </c>
      <c r="E615" s="51" t="s">
        <v>619</v>
      </c>
      <c r="F615" s="51" t="s">
        <v>218</v>
      </c>
      <c r="G615" s="302">
        <v>4</v>
      </c>
      <c r="H615" s="302">
        <v>26.4</v>
      </c>
      <c r="I615" s="302">
        <v>6.5</v>
      </c>
      <c r="J615" s="302">
        <v>26.7</v>
      </c>
      <c r="K615" s="301">
        <v>0.24</v>
      </c>
      <c r="L615" s="319">
        <v>0</v>
      </c>
      <c r="M615" s="302">
        <v>1.7</v>
      </c>
      <c r="N615" s="302">
        <v>6.6</v>
      </c>
      <c r="O615" s="301">
        <v>8.74</v>
      </c>
      <c r="P615" s="302">
        <v>106.5</v>
      </c>
      <c r="Q615" s="288">
        <v>0.72916666666666663</v>
      </c>
      <c r="R615" s="51">
        <v>78</v>
      </c>
      <c r="S615" s="51">
        <v>84</v>
      </c>
      <c r="V615" s="51">
        <v>27.5</v>
      </c>
      <c r="W615" s="51">
        <v>2</v>
      </c>
      <c r="X615" s="51">
        <v>1</v>
      </c>
      <c r="Y615" s="51">
        <v>1</v>
      </c>
      <c r="Z615" s="51">
        <v>6</v>
      </c>
      <c r="AA615" s="51">
        <v>2</v>
      </c>
      <c r="AB615" s="51">
        <v>1</v>
      </c>
      <c r="AC615" s="51">
        <v>9</v>
      </c>
      <c r="AD615" s="51" t="s">
        <v>182</v>
      </c>
    </row>
    <row r="616" spans="1:30" s="51" customFormat="1" ht="14.45">
      <c r="A616" s="318">
        <v>45081.510416666701</v>
      </c>
      <c r="B616" s="51" t="s">
        <v>1073</v>
      </c>
      <c r="C616" s="51">
        <v>302</v>
      </c>
      <c r="D616" s="51" t="str">
        <f>VLOOKUP(C616,site.locations!$A$3:$B$27,2,FALSE)</f>
        <v>Glade Creek</v>
      </c>
      <c r="E616" s="51" t="s">
        <v>513</v>
      </c>
      <c r="F616" s="51" t="s">
        <v>218</v>
      </c>
      <c r="G616" s="302">
        <v>192</v>
      </c>
      <c r="H616" s="302">
        <v>364</v>
      </c>
      <c r="I616" s="302">
        <v>7.2</v>
      </c>
      <c r="J616" s="302">
        <v>243.1</v>
      </c>
      <c r="K616" s="301">
        <v>5.19</v>
      </c>
      <c r="L616" s="319">
        <v>0.1</v>
      </c>
      <c r="M616" s="302">
        <v>0</v>
      </c>
      <c r="N616" s="302">
        <v>0.7</v>
      </c>
      <c r="O616" s="301">
        <v>10.26</v>
      </c>
      <c r="P616" s="302">
        <v>105.7</v>
      </c>
      <c r="Q616" s="288">
        <v>0.51041666666666663</v>
      </c>
      <c r="R616" s="51">
        <v>67</v>
      </c>
      <c r="S616" s="51">
        <v>81</v>
      </c>
      <c r="V616" s="51">
        <v>17</v>
      </c>
      <c r="W616" s="51">
        <v>2</v>
      </c>
      <c r="X616" s="51">
        <v>2</v>
      </c>
      <c r="Y616" s="51">
        <v>2</v>
      </c>
      <c r="Z616" s="51">
        <v>6</v>
      </c>
      <c r="AA616" s="51">
        <v>4</v>
      </c>
      <c r="AB616" s="51">
        <v>2</v>
      </c>
      <c r="AC616" s="51">
        <v>12</v>
      </c>
      <c r="AD616" s="51" t="s">
        <v>183</v>
      </c>
    </row>
    <row r="617" spans="1:30" s="51" customFormat="1" ht="14.45">
      <c r="A617" s="318">
        <v>45081.583333333299</v>
      </c>
      <c r="B617" s="51" t="s">
        <v>1074</v>
      </c>
      <c r="C617" s="51">
        <v>210</v>
      </c>
      <c r="D617" s="51" t="str">
        <f>VLOOKUP(C617,site.locations!$A$3:$B$27,2,FALSE)</f>
        <v>Town Branch (White River Ball fields)</v>
      </c>
      <c r="E617" s="51" t="s">
        <v>521</v>
      </c>
      <c r="F617" s="51" t="s">
        <v>218</v>
      </c>
      <c r="G617" s="302">
        <v>100</v>
      </c>
      <c r="H617" s="302">
        <v>342</v>
      </c>
      <c r="I617" s="302">
        <v>7.3</v>
      </c>
      <c r="J617" s="302">
        <v>223</v>
      </c>
      <c r="K617" s="301">
        <v>1.25</v>
      </c>
      <c r="L617" s="319">
        <v>0.13500000000000001</v>
      </c>
      <c r="M617" s="302">
        <v>4.5</v>
      </c>
      <c r="N617" s="302">
        <v>7.9</v>
      </c>
      <c r="O617" s="301">
        <v>7.58</v>
      </c>
      <c r="P617" s="302">
        <v>89.3</v>
      </c>
      <c r="Q617" s="288">
        <v>0.58333333333333337</v>
      </c>
      <c r="U617" s="51">
        <v>25</v>
      </c>
      <c r="V617" s="51">
        <v>23.3</v>
      </c>
      <c r="W617" s="51">
        <v>3</v>
      </c>
      <c r="X617" s="51">
        <v>1</v>
      </c>
      <c r="Y617" s="51">
        <v>1</v>
      </c>
      <c r="Z617" s="51">
        <v>9</v>
      </c>
      <c r="AA617" s="51">
        <v>2</v>
      </c>
      <c r="AB617" s="51">
        <v>1</v>
      </c>
      <c r="AC617" s="51">
        <v>12</v>
      </c>
      <c r="AD617" s="51" t="s">
        <v>183</v>
      </c>
    </row>
    <row r="618" spans="1:30" s="51" customFormat="1" ht="14.45">
      <c r="A618" s="318">
        <v>45145.416666666701</v>
      </c>
      <c r="B618" s="51" t="s">
        <v>1075</v>
      </c>
      <c r="C618" s="51">
        <v>102</v>
      </c>
      <c r="D618" s="51" t="str">
        <f>VLOOKUP(C618,site.locations!$A$3:$B$27,2,FALSE)</f>
        <v>West Fork (Brentwood Park)</v>
      </c>
      <c r="E618" s="51" t="s">
        <v>1076</v>
      </c>
      <c r="F618" s="51" t="s">
        <v>218</v>
      </c>
      <c r="G618" s="302">
        <v>64</v>
      </c>
      <c r="H618" s="302">
        <v>145.5</v>
      </c>
      <c r="I618" s="302">
        <v>7.1</v>
      </c>
      <c r="J618" s="302">
        <v>84.9</v>
      </c>
      <c r="K618" s="301">
        <v>0.22900000000000001</v>
      </c>
      <c r="L618" s="319">
        <v>3.4000000000000002E-2</v>
      </c>
      <c r="M618" s="302">
        <v>5.0999999999999996</v>
      </c>
      <c r="N618" s="302">
        <v>1.8</v>
      </c>
      <c r="O618" s="301">
        <v>5.8</v>
      </c>
      <c r="P618" s="302">
        <v>67.3</v>
      </c>
      <c r="Q618" s="288">
        <v>0.41666666666666669</v>
      </c>
      <c r="R618" s="51">
        <v>76</v>
      </c>
      <c r="S618" s="51">
        <v>70</v>
      </c>
      <c r="V618" s="51">
        <v>21.9</v>
      </c>
      <c r="W618" s="51">
        <v>4</v>
      </c>
      <c r="X618" s="51">
        <v>0</v>
      </c>
      <c r="Y618" s="51">
        <v>1</v>
      </c>
      <c r="Z618" s="51">
        <v>12</v>
      </c>
      <c r="AA618" s="51">
        <v>0</v>
      </c>
      <c r="AB618" s="51">
        <v>1</v>
      </c>
      <c r="AC618" s="51">
        <v>13</v>
      </c>
      <c r="AD618" s="51" t="s">
        <v>1077</v>
      </c>
    </row>
    <row r="619" spans="1:30" s="51" customFormat="1" ht="14.45">
      <c r="A619" s="318">
        <v>45150.541666666701</v>
      </c>
      <c r="B619" s="51" t="s">
        <v>1078</v>
      </c>
      <c r="C619" s="51">
        <v>304</v>
      </c>
      <c r="D619" s="51" t="str">
        <f>VLOOKUP(C619,site.locations!$A$3:$B$27,2,FALSE)</f>
        <v>Clifty Creek</v>
      </c>
      <c r="E619" s="51" t="s">
        <v>1079</v>
      </c>
      <c r="F619" s="51" t="s">
        <v>218</v>
      </c>
      <c r="G619" s="302">
        <v>152</v>
      </c>
      <c r="H619" s="302">
        <v>374</v>
      </c>
      <c r="I619" s="302">
        <v>7.2</v>
      </c>
      <c r="J619" s="302">
        <v>229.4</v>
      </c>
      <c r="K619" s="301">
        <v>3.9089999999999998</v>
      </c>
      <c r="L619" s="319">
        <v>3.4000000000000002E-2</v>
      </c>
      <c r="M619" s="302">
        <v>0</v>
      </c>
      <c r="N619" s="302">
        <v>0.9</v>
      </c>
      <c r="O619" s="301">
        <v>9.17</v>
      </c>
      <c r="P619" s="302">
        <v>95.3</v>
      </c>
      <c r="Q619" s="288">
        <v>0.54166666666666663</v>
      </c>
      <c r="R619" s="51">
        <v>66</v>
      </c>
      <c r="S619" s="51">
        <v>82</v>
      </c>
      <c r="V619" s="51">
        <v>16.600000000000001</v>
      </c>
      <c r="W619" s="51">
        <v>3</v>
      </c>
      <c r="X619" s="51">
        <v>4</v>
      </c>
      <c r="Y619" s="51">
        <v>2</v>
      </c>
      <c r="Z619" s="51">
        <v>9</v>
      </c>
      <c r="AA619" s="51">
        <v>8</v>
      </c>
      <c r="AB619" s="51">
        <v>2</v>
      </c>
      <c r="AC619" s="51">
        <v>19</v>
      </c>
      <c r="AD619" s="51" t="s">
        <v>184</v>
      </c>
    </row>
    <row r="620" spans="1:30" s="51" customFormat="1" ht="14.45">
      <c r="A620" s="318">
        <v>45150.604166666701</v>
      </c>
      <c r="B620" s="51" t="s">
        <v>1080</v>
      </c>
      <c r="C620" s="51">
        <v>303</v>
      </c>
      <c r="D620" s="51" t="str">
        <f>VLOOKUP(C620,site.locations!$A$3:$B$27,2,FALSE)</f>
        <v>Clear Creek</v>
      </c>
      <c r="E620" s="51" t="s">
        <v>1081</v>
      </c>
      <c r="F620" s="51" t="s">
        <v>218</v>
      </c>
      <c r="G620" s="302">
        <v>108</v>
      </c>
      <c r="H620" s="302">
        <v>273</v>
      </c>
      <c r="I620" s="302">
        <v>7.4</v>
      </c>
      <c r="J620" s="302">
        <v>169</v>
      </c>
      <c r="K620" s="301">
        <v>3.9729999999999999</v>
      </c>
      <c r="L620" s="319">
        <v>2.4E-2</v>
      </c>
      <c r="M620" s="302">
        <v>0</v>
      </c>
      <c r="N620" s="302">
        <v>3.6</v>
      </c>
      <c r="O620" s="301">
        <v>10.65</v>
      </c>
      <c r="P620" s="302">
        <v>107.5</v>
      </c>
      <c r="Q620" s="288">
        <v>0.60416666666666663</v>
      </c>
      <c r="R620" s="51">
        <v>64</v>
      </c>
      <c r="S620" s="51">
        <v>90</v>
      </c>
      <c r="V620" s="51">
        <v>16.3</v>
      </c>
      <c r="W620" s="51">
        <v>4</v>
      </c>
      <c r="X620" s="51">
        <v>2</v>
      </c>
      <c r="Y620" s="51">
        <v>2</v>
      </c>
      <c r="Z620" s="51">
        <v>12</v>
      </c>
      <c r="AA620" s="51">
        <v>4</v>
      </c>
      <c r="AB620" s="51">
        <v>2</v>
      </c>
      <c r="AC620" s="51">
        <v>18</v>
      </c>
      <c r="AD620" s="51" t="s">
        <v>184</v>
      </c>
    </row>
    <row r="621" spans="1:30" s="51" customFormat="1" ht="14.45">
      <c r="A621" s="318">
        <v>45151.458333333299</v>
      </c>
      <c r="B621" s="51" t="s">
        <v>1082</v>
      </c>
      <c r="C621" s="51">
        <v>201</v>
      </c>
      <c r="D621" s="51" t="str">
        <f>VLOOKUP(C621,site.locations!$A$3:$B$27,2,FALSE)</f>
        <v>Middle Fork of W.R. at Harris Rd</v>
      </c>
      <c r="E621" s="51" t="s">
        <v>1083</v>
      </c>
      <c r="F621" s="51" t="s">
        <v>218</v>
      </c>
      <c r="G621" s="302">
        <v>60</v>
      </c>
      <c r="H621" s="302">
        <v>145.9</v>
      </c>
      <c r="I621" s="302">
        <v>7.3</v>
      </c>
      <c r="J621" s="302">
        <v>84.5</v>
      </c>
      <c r="K621" s="301">
        <v>0.33900000000000002</v>
      </c>
      <c r="L621" s="319">
        <v>0.02</v>
      </c>
      <c r="M621" s="302">
        <v>3.1</v>
      </c>
      <c r="N621" s="302">
        <v>4.3</v>
      </c>
      <c r="O621" s="301"/>
      <c r="P621" s="302"/>
      <c r="Q621" s="288"/>
      <c r="T621" s="51">
        <v>26.5</v>
      </c>
      <c r="U621" s="51">
        <v>25</v>
      </c>
      <c r="V621" s="51">
        <v>26.5</v>
      </c>
      <c r="W621" s="51">
        <v>4</v>
      </c>
      <c r="X621" s="51">
        <v>1</v>
      </c>
      <c r="Y621" s="51">
        <v>0</v>
      </c>
      <c r="Z621" s="51">
        <v>12</v>
      </c>
      <c r="AA621" s="51">
        <v>2</v>
      </c>
      <c r="AB621" s="51">
        <v>0</v>
      </c>
      <c r="AC621" s="51">
        <v>14</v>
      </c>
      <c r="AD621" s="51" t="s">
        <v>183</v>
      </c>
    </row>
    <row r="622" spans="1:30" s="51" customFormat="1" ht="14.45">
      <c r="A622" s="318">
        <v>45151.791666666701</v>
      </c>
      <c r="B622" s="51" t="s">
        <v>1084</v>
      </c>
      <c r="C622" s="51">
        <v>302</v>
      </c>
      <c r="D622" s="51" t="str">
        <f>VLOOKUP(C622,site.locations!$A$3:$B$27,2,FALSE)</f>
        <v>Glade Creek</v>
      </c>
      <c r="E622" s="51" t="s">
        <v>513</v>
      </c>
      <c r="F622" s="51" t="s">
        <v>218</v>
      </c>
      <c r="G622" s="302">
        <v>148</v>
      </c>
      <c r="H622" s="302">
        <v>369</v>
      </c>
      <c r="I622" s="302">
        <v>7.9</v>
      </c>
      <c r="J622" s="302">
        <v>233.6</v>
      </c>
      <c r="K622" s="301">
        <v>4.9039999999999999</v>
      </c>
      <c r="L622" s="319">
        <v>4.7E-2</v>
      </c>
      <c r="M622" s="302">
        <v>5.6</v>
      </c>
      <c r="N622" s="302">
        <v>4.3</v>
      </c>
      <c r="O622" s="301"/>
      <c r="P622" s="302">
        <v>93.5</v>
      </c>
      <c r="Q622" s="288">
        <v>0.79166666666666663</v>
      </c>
      <c r="R622" s="51">
        <v>70</v>
      </c>
      <c r="S622" s="51">
        <v>87</v>
      </c>
      <c r="V622" s="51">
        <v>17.899999999999999</v>
      </c>
      <c r="W622" s="51">
        <v>4</v>
      </c>
      <c r="X622" s="51">
        <v>3</v>
      </c>
      <c r="Y622" s="51">
        <v>1</v>
      </c>
      <c r="Z622" s="51">
        <v>12</v>
      </c>
      <c r="AA622" s="51">
        <v>6</v>
      </c>
      <c r="AB622" s="51">
        <v>1</v>
      </c>
      <c r="AC622" s="51">
        <v>19</v>
      </c>
      <c r="AD622" s="51" t="s">
        <v>184</v>
      </c>
    </row>
    <row r="623" spans="1:30" s="51" customFormat="1" ht="14.45">
      <c r="A623" s="318">
        <v>45155.388888888898</v>
      </c>
      <c r="B623" s="51" t="s">
        <v>1085</v>
      </c>
      <c r="C623" s="51">
        <v>300</v>
      </c>
      <c r="D623" s="51" t="str">
        <f>VLOOKUP(C623,site.locations!$A$3:$B$27,2,FALSE)</f>
        <v>Brush Creek</v>
      </c>
      <c r="E623" s="51" t="s">
        <v>260</v>
      </c>
      <c r="F623" s="51" t="s">
        <v>218</v>
      </c>
      <c r="G623" s="302">
        <v>144</v>
      </c>
      <c r="H623" s="302">
        <v>362</v>
      </c>
      <c r="I623" s="302">
        <v>7.4</v>
      </c>
      <c r="J623" s="302">
        <v>225.4</v>
      </c>
      <c r="K623" s="301">
        <v>3.0310000000000001</v>
      </c>
      <c r="L623" s="319">
        <v>5.2999999999999999E-2</v>
      </c>
      <c r="M623" s="302">
        <v>0</v>
      </c>
      <c r="N623" s="302">
        <v>1.2</v>
      </c>
      <c r="O623" s="301">
        <v>8.36</v>
      </c>
      <c r="P623" s="302">
        <v>93.6</v>
      </c>
      <c r="Q623" s="288">
        <v>0.3888888888888889</v>
      </c>
      <c r="T623" s="51">
        <v>20</v>
      </c>
      <c r="U623" s="51">
        <v>21</v>
      </c>
      <c r="V623" s="51">
        <v>20.3</v>
      </c>
      <c r="W623" s="51">
        <v>3</v>
      </c>
      <c r="X623" s="51">
        <v>3</v>
      </c>
      <c r="Y623" s="51">
        <v>2</v>
      </c>
      <c r="Z623" s="51">
        <v>9</v>
      </c>
      <c r="AA623" s="51">
        <v>6</v>
      </c>
      <c r="AB623" s="51">
        <v>2</v>
      </c>
      <c r="AC623" s="51">
        <v>17</v>
      </c>
      <c r="AD623" s="51" t="s">
        <v>184</v>
      </c>
    </row>
    <row r="624" spans="1:30" s="51" customFormat="1" ht="14.45">
      <c r="A624" s="318">
        <v>45155.416666666701</v>
      </c>
      <c r="B624" s="51" t="s">
        <v>1086</v>
      </c>
      <c r="C624" s="51">
        <v>307</v>
      </c>
      <c r="D624" s="51" t="str">
        <f>VLOOKUP(C624,site.locations!$A$3:$B$27,2,FALSE)</f>
        <v>Holman Creek Upstream of Huntsville</v>
      </c>
      <c r="E624" s="51" t="s">
        <v>1066</v>
      </c>
      <c r="F624" s="51" t="s">
        <v>218</v>
      </c>
      <c r="G624" s="302">
        <v>92</v>
      </c>
      <c r="H624" s="302">
        <v>235.3</v>
      </c>
      <c r="I624" s="302">
        <v>7.2</v>
      </c>
      <c r="J624" s="302">
        <v>140.6</v>
      </c>
      <c r="K624" s="301">
        <v>0.98</v>
      </c>
      <c r="L624" s="319">
        <v>3.6999999999999998E-2</v>
      </c>
      <c r="M624" s="302">
        <v>0.1</v>
      </c>
      <c r="N624" s="302">
        <v>2.1</v>
      </c>
      <c r="O624" s="301">
        <v>8.8000000000000007</v>
      </c>
      <c r="P624" s="302">
        <v>100</v>
      </c>
      <c r="Q624" s="288">
        <v>0.41666666666666669</v>
      </c>
      <c r="R624" s="51">
        <v>71</v>
      </c>
      <c r="S624" s="51">
        <v>78</v>
      </c>
      <c r="V624" s="51">
        <v>22.7</v>
      </c>
      <c r="W624" s="51">
        <v>2</v>
      </c>
      <c r="X624" s="51">
        <v>2</v>
      </c>
      <c r="Y624" s="51">
        <v>2</v>
      </c>
      <c r="Z624" s="51">
        <v>6</v>
      </c>
      <c r="AA624" s="51">
        <v>4</v>
      </c>
      <c r="AB624" s="51">
        <v>2</v>
      </c>
      <c r="AC624" s="51">
        <v>12</v>
      </c>
      <c r="AD624" s="51" t="s">
        <v>1077</v>
      </c>
    </row>
    <row r="625" spans="1:30" s="51" customFormat="1" ht="14.45">
      <c r="A625" s="318">
        <v>45155.451388888898</v>
      </c>
      <c r="B625" s="51" t="s">
        <v>1087</v>
      </c>
      <c r="C625" s="51">
        <v>109</v>
      </c>
      <c r="D625" s="51" t="str">
        <f>VLOOKUP(C625,site.locations!$A$3:$B$27,2,FALSE)</f>
        <v>War Eagle Creek near CR6129</v>
      </c>
      <c r="E625" s="51" t="s">
        <v>1064</v>
      </c>
      <c r="F625" s="51" t="s">
        <v>218</v>
      </c>
      <c r="G625" s="302">
        <v>64</v>
      </c>
      <c r="H625" s="302">
        <v>142.6</v>
      </c>
      <c r="I625" s="302">
        <v>7.3</v>
      </c>
      <c r="J625" s="302">
        <v>88.1</v>
      </c>
      <c r="K625" s="301">
        <v>0.41299999999999998</v>
      </c>
      <c r="L625" s="319">
        <v>0.03</v>
      </c>
      <c r="M625" s="302">
        <v>3.8</v>
      </c>
      <c r="N625" s="302">
        <v>5.0999999999999996</v>
      </c>
      <c r="O625" s="301">
        <v>7.65</v>
      </c>
      <c r="P625" s="302">
        <v>93.5</v>
      </c>
      <c r="Q625" s="288">
        <v>0.4513888888888889</v>
      </c>
      <c r="T625" s="51">
        <v>26</v>
      </c>
      <c r="U625" s="51">
        <v>25</v>
      </c>
      <c r="V625" s="51">
        <v>25.9</v>
      </c>
      <c r="W625" s="51">
        <v>3</v>
      </c>
      <c r="X625" s="51">
        <v>3</v>
      </c>
      <c r="Y625" s="51">
        <v>2</v>
      </c>
      <c r="Z625" s="51">
        <v>9</v>
      </c>
      <c r="AA625" s="51">
        <v>6</v>
      </c>
      <c r="AB625" s="51">
        <v>2</v>
      </c>
      <c r="AC625" s="51">
        <v>17</v>
      </c>
      <c r="AD625" s="51" t="s">
        <v>184</v>
      </c>
    </row>
    <row r="626" spans="1:30" s="51" customFormat="1" ht="14.45">
      <c r="A626" s="318">
        <v>45155.489583333299</v>
      </c>
      <c r="B626" s="51" t="s">
        <v>1088</v>
      </c>
      <c r="C626" s="51">
        <v>308</v>
      </c>
      <c r="D626" s="51" t="str">
        <f>VLOOKUP(C626,site.locations!$A$3:$B$27,2,FALSE)</f>
        <v>Holman Creek Downstream of Huntsville</v>
      </c>
      <c r="E626" s="51" t="s">
        <v>1089</v>
      </c>
      <c r="F626" s="51" t="s">
        <v>218</v>
      </c>
      <c r="G626" s="302">
        <v>116</v>
      </c>
      <c r="H626" s="302">
        <v>447</v>
      </c>
      <c r="I626" s="302">
        <v>7.7</v>
      </c>
      <c r="J626" s="302">
        <v>252.9</v>
      </c>
      <c r="K626" s="301">
        <v>4.0670000000000002</v>
      </c>
      <c r="L626" s="319">
        <v>1.042</v>
      </c>
      <c r="M626" s="302">
        <v>2</v>
      </c>
      <c r="N626" s="302">
        <v>2.5</v>
      </c>
      <c r="O626" s="301">
        <v>8.9</v>
      </c>
      <c r="P626" s="302">
        <v>106.8</v>
      </c>
      <c r="Q626" s="288">
        <v>0.48958333333333331</v>
      </c>
      <c r="R626" s="51">
        <v>76</v>
      </c>
      <c r="S626" s="51">
        <v>80</v>
      </c>
      <c r="V626" s="51">
        <v>24.5</v>
      </c>
      <c r="W626" s="51">
        <v>4</v>
      </c>
      <c r="X626" s="51">
        <v>1</v>
      </c>
      <c r="Y626" s="51">
        <v>2</v>
      </c>
      <c r="Z626" s="51">
        <v>12</v>
      </c>
      <c r="AA626" s="51">
        <v>2</v>
      </c>
      <c r="AB626" s="51">
        <v>2</v>
      </c>
      <c r="AC626" s="51">
        <v>16</v>
      </c>
      <c r="AD626" s="51" t="s">
        <v>183</v>
      </c>
    </row>
    <row r="627" spans="1:30" s="51" customFormat="1" ht="14.45">
      <c r="A627" s="318">
        <v>45156.322916666701</v>
      </c>
      <c r="B627" s="51" t="s">
        <v>1090</v>
      </c>
      <c r="C627" s="51">
        <v>205</v>
      </c>
      <c r="D627" s="51" t="str">
        <f>VLOOKUP(C627,site.locations!$A$3:$B$27,2,FALSE)</f>
        <v>Hock Creek</v>
      </c>
      <c r="E627" s="51" t="s">
        <v>562</v>
      </c>
      <c r="F627" s="51" t="s">
        <v>218</v>
      </c>
      <c r="G627" s="302">
        <v>40</v>
      </c>
      <c r="H627" s="302">
        <v>134.69999999999999</v>
      </c>
      <c r="I627" s="302">
        <v>7</v>
      </c>
      <c r="J627" s="302">
        <v>80</v>
      </c>
      <c r="K627" s="301">
        <v>0.48599999999999999</v>
      </c>
      <c r="L627" s="319">
        <v>2.4E-2</v>
      </c>
      <c r="M627" s="302">
        <v>4.2</v>
      </c>
      <c r="N627" s="302">
        <v>2.7</v>
      </c>
      <c r="O627" s="301">
        <v>7.1</v>
      </c>
      <c r="P627" s="302">
        <v>84.4</v>
      </c>
      <c r="Q627" s="288">
        <v>0.32291666666666669</v>
      </c>
      <c r="U627" s="51">
        <v>21</v>
      </c>
      <c r="V627" s="51">
        <v>24</v>
      </c>
    </row>
    <row r="628" spans="1:30" s="51" customFormat="1" ht="14.45">
      <c r="A628" s="318">
        <v>45158.319444444402</v>
      </c>
      <c r="B628" s="51" t="s">
        <v>1091</v>
      </c>
      <c r="C628" s="51">
        <v>104</v>
      </c>
      <c r="D628" s="51" t="str">
        <f>VLOOKUP(C628,site.locations!$A$3:$B$27,2,FALSE)</f>
        <v>White River Near St. Paul</v>
      </c>
      <c r="E628" s="51" t="s">
        <v>1092</v>
      </c>
      <c r="F628" s="51" t="s">
        <v>218</v>
      </c>
      <c r="G628" s="302">
        <v>20</v>
      </c>
      <c r="H628" s="302">
        <v>53.4</v>
      </c>
      <c r="I628" s="302">
        <v>6.7</v>
      </c>
      <c r="J628" s="302">
        <v>45.3</v>
      </c>
      <c r="K628" s="301">
        <v>0.36599999999999999</v>
      </c>
      <c r="L628" s="319">
        <v>2.3E-2</v>
      </c>
      <c r="M628" s="302">
        <v>0.9</v>
      </c>
      <c r="N628" s="302">
        <v>1.6</v>
      </c>
      <c r="O628" s="301">
        <v>5.0999999999999996</v>
      </c>
      <c r="P628" s="302">
        <v>65.400000000000006</v>
      </c>
      <c r="Q628" s="288">
        <v>0.31944444444444448</v>
      </c>
      <c r="R628" s="51">
        <v>80</v>
      </c>
      <c r="S628" s="51">
        <v>81</v>
      </c>
      <c r="V628" s="51">
        <v>25.3</v>
      </c>
      <c r="W628" s="51">
        <v>5</v>
      </c>
      <c r="X628" s="51">
        <v>1</v>
      </c>
      <c r="Y628" s="51">
        <v>2</v>
      </c>
      <c r="Z628" s="51">
        <v>15</v>
      </c>
      <c r="AA628" s="51">
        <v>2</v>
      </c>
      <c r="AB628" s="51">
        <v>2</v>
      </c>
      <c r="AC628" s="51">
        <v>19</v>
      </c>
      <c r="AD628" s="51" t="s">
        <v>184</v>
      </c>
    </row>
    <row r="629" spans="1:30" s="51" customFormat="1" ht="14.45">
      <c r="A629" s="318">
        <v>45158.387499999997</v>
      </c>
      <c r="B629" s="51" t="s">
        <v>1093</v>
      </c>
      <c r="C629" s="51">
        <v>210</v>
      </c>
      <c r="D629" s="51" t="str">
        <f>VLOOKUP(C629,site.locations!$A$3:$B$27,2,FALSE)</f>
        <v>Town Branch (White River Ball fields)</v>
      </c>
      <c r="E629" s="51" t="s">
        <v>521</v>
      </c>
      <c r="F629" s="51" t="s">
        <v>218</v>
      </c>
      <c r="G629" s="302">
        <v>144</v>
      </c>
      <c r="H629" s="302">
        <v>453</v>
      </c>
      <c r="I629" s="302">
        <v>7.4</v>
      </c>
      <c r="J629" s="302">
        <v>285.10000000000002</v>
      </c>
      <c r="K629" s="301">
        <v>0.83899999999999997</v>
      </c>
      <c r="L629" s="319">
        <v>3.4000000000000002E-2</v>
      </c>
      <c r="M629" s="302">
        <v>1.6</v>
      </c>
      <c r="N629" s="302">
        <v>3.1</v>
      </c>
      <c r="O629" s="301">
        <v>6.36</v>
      </c>
      <c r="P629" s="302">
        <v>79</v>
      </c>
      <c r="Q629" s="288">
        <v>0.38750000000000001</v>
      </c>
      <c r="R629" s="51">
        <v>78</v>
      </c>
      <c r="S629" s="51">
        <v>84</v>
      </c>
      <c r="V629" s="51">
        <v>25.4</v>
      </c>
      <c r="W629" s="51">
        <v>1</v>
      </c>
      <c r="X629" s="51">
        <v>4</v>
      </c>
      <c r="Y629" s="51">
        <v>2</v>
      </c>
      <c r="Z629" s="51">
        <v>3</v>
      </c>
      <c r="AA629" s="51">
        <v>8</v>
      </c>
      <c r="AB629" s="51">
        <v>2</v>
      </c>
      <c r="AC629" s="51">
        <v>13</v>
      </c>
      <c r="AD629" s="51" t="s">
        <v>1077</v>
      </c>
    </row>
    <row r="630" spans="1:30" s="51" customFormat="1" ht="14.45">
      <c r="A630" s="318">
        <v>45162.5625</v>
      </c>
      <c r="B630" s="51" t="s">
        <v>1094</v>
      </c>
      <c r="C630" s="51">
        <v>110</v>
      </c>
      <c r="D630" s="51" t="str">
        <f>VLOOKUP(C630,site.locations!$A$3:$B$27,2,FALSE)</f>
        <v>White River at CR 6578</v>
      </c>
      <c r="E630" s="51" t="s">
        <v>1056</v>
      </c>
      <c r="F630" s="51" t="s">
        <v>218</v>
      </c>
      <c r="G630" s="302">
        <v>36</v>
      </c>
      <c r="H630" s="302">
        <v>85.3</v>
      </c>
      <c r="I630" s="302">
        <v>6.9</v>
      </c>
      <c r="J630" s="302">
        <v>47.9</v>
      </c>
      <c r="K630" s="301">
        <v>0.28599999999999998</v>
      </c>
      <c r="L630" s="319">
        <v>2.5999999999999999E-2</v>
      </c>
      <c r="M630" s="302">
        <v>3.8</v>
      </c>
      <c r="N630" s="302">
        <v>3.5</v>
      </c>
      <c r="O630" s="301">
        <v>7.01</v>
      </c>
      <c r="P630" s="302">
        <v>98.3</v>
      </c>
      <c r="Q630" s="288">
        <v>0.5625</v>
      </c>
      <c r="R630" s="51">
        <v>92</v>
      </c>
      <c r="S630" s="51">
        <v>100</v>
      </c>
      <c r="V630" s="51">
        <v>33.4</v>
      </c>
      <c r="W630" s="51">
        <v>7</v>
      </c>
      <c r="X630" s="51">
        <v>3</v>
      </c>
      <c r="Y630" s="51">
        <v>2</v>
      </c>
      <c r="Z630" s="51">
        <v>21</v>
      </c>
      <c r="AA630" s="51">
        <v>6</v>
      </c>
      <c r="AB630" s="51">
        <v>2</v>
      </c>
      <c r="AC630" s="51">
        <v>29</v>
      </c>
      <c r="AD630" s="51" t="s">
        <v>185</v>
      </c>
    </row>
    <row r="631" spans="1:30" s="51" customFormat="1" ht="14.45">
      <c r="A631" s="318">
        <v>45162.5625</v>
      </c>
      <c r="B631" s="51" t="s">
        <v>1095</v>
      </c>
      <c r="C631" s="51">
        <v>110.5</v>
      </c>
      <c r="D631" s="51" t="s">
        <v>969</v>
      </c>
      <c r="E631" s="51" t="s">
        <v>1054</v>
      </c>
      <c r="F631" s="51" t="s">
        <v>218</v>
      </c>
      <c r="G631" s="302">
        <v>32</v>
      </c>
      <c r="H631" s="302">
        <v>91.7</v>
      </c>
      <c r="I631" s="302">
        <v>7.1</v>
      </c>
      <c r="J631" s="302">
        <v>55.4</v>
      </c>
      <c r="K631" s="301">
        <v>0.29199999999999998</v>
      </c>
      <c r="L631" s="319">
        <v>1.4999999999999999E-2</v>
      </c>
      <c r="M631" s="302">
        <v>1.3</v>
      </c>
      <c r="N631" s="302">
        <v>2</v>
      </c>
      <c r="O631" s="301"/>
      <c r="P631" s="302"/>
      <c r="Q631" s="288"/>
    </row>
    <row r="632" spans="1:30" s="51" customFormat="1" ht="14.45">
      <c r="A632" s="62">
        <v>45236</v>
      </c>
      <c r="B632" s="56" t="s">
        <v>1096</v>
      </c>
      <c r="C632" s="88">
        <v>300</v>
      </c>
      <c r="D632" s="56" t="s">
        <v>112</v>
      </c>
      <c r="E632" s="56" t="s">
        <v>466</v>
      </c>
      <c r="F632" s="56" t="s">
        <v>218</v>
      </c>
      <c r="G632" s="56">
        <v>168</v>
      </c>
      <c r="H632" s="58">
        <v>440</v>
      </c>
      <c r="I632" s="58">
        <v>7.1</v>
      </c>
      <c r="J632" s="58">
        <v>269.89999999999998</v>
      </c>
      <c r="K632" s="59">
        <v>3.09</v>
      </c>
      <c r="L632" s="60">
        <v>5.1999999999999998E-2</v>
      </c>
      <c r="M632" s="58">
        <v>16</v>
      </c>
      <c r="N632" s="58">
        <v>30.4</v>
      </c>
      <c r="O632" s="301">
        <v>11.56</v>
      </c>
      <c r="P632" s="302">
        <v>123.6</v>
      </c>
      <c r="Q632" s="288">
        <v>0.58333333333333337</v>
      </c>
      <c r="T632" s="51">
        <v>18.5</v>
      </c>
      <c r="U632" s="51">
        <v>28</v>
      </c>
      <c r="V632" s="51">
        <v>18.5</v>
      </c>
    </row>
    <row r="633" spans="1:30" s="51" customFormat="1" ht="14.45">
      <c r="A633" s="62">
        <v>45236</v>
      </c>
      <c r="B633" s="56" t="s">
        <v>1097</v>
      </c>
      <c r="C633" s="88">
        <v>109</v>
      </c>
      <c r="D633" s="320" t="s">
        <v>68</v>
      </c>
      <c r="E633" s="56" t="s">
        <v>1098</v>
      </c>
      <c r="F633" s="56" t="s">
        <v>218</v>
      </c>
      <c r="G633" s="56">
        <v>52</v>
      </c>
      <c r="H633" s="58">
        <v>121</v>
      </c>
      <c r="I633" s="58">
        <v>7</v>
      </c>
      <c r="J633" s="58">
        <v>75</v>
      </c>
      <c r="K633" s="59">
        <v>0.17</v>
      </c>
      <c r="L633" s="60">
        <v>7.0000000000000001E-3</v>
      </c>
      <c r="M633" s="58">
        <v>0</v>
      </c>
      <c r="N633" s="58">
        <v>1.4</v>
      </c>
      <c r="O633" s="301">
        <v>9.34</v>
      </c>
      <c r="P633" s="302">
        <v>96</v>
      </c>
      <c r="Q633" s="288">
        <v>0.61805555555555558</v>
      </c>
      <c r="T633" s="51">
        <v>17</v>
      </c>
      <c r="U633" s="51">
        <v>24</v>
      </c>
      <c r="V633" s="51">
        <v>17</v>
      </c>
    </row>
    <row r="634" spans="1:30" s="51" customFormat="1" ht="28.9">
      <c r="A634" s="62">
        <v>45237</v>
      </c>
      <c r="B634" s="56" t="s">
        <v>1099</v>
      </c>
      <c r="C634" s="88">
        <v>308</v>
      </c>
      <c r="D634" s="56" t="s">
        <v>142</v>
      </c>
      <c r="E634" s="56" t="s">
        <v>1100</v>
      </c>
      <c r="F634" s="56" t="s">
        <v>218</v>
      </c>
      <c r="G634" s="56">
        <v>108</v>
      </c>
      <c r="H634" s="58">
        <v>578</v>
      </c>
      <c r="I634" s="58">
        <v>7.5</v>
      </c>
      <c r="J634" s="58">
        <v>347.9</v>
      </c>
      <c r="K634" s="59">
        <v>9.1999999999999993</v>
      </c>
      <c r="L634" s="60">
        <v>0.67500000000000004</v>
      </c>
      <c r="M634" s="58">
        <v>1</v>
      </c>
      <c r="N634" s="58">
        <v>1</v>
      </c>
      <c r="O634" s="301">
        <v>6.25</v>
      </c>
      <c r="P634" s="302">
        <v>68.900000000000006</v>
      </c>
      <c r="Q634" s="288">
        <v>0.43055555555555558</v>
      </c>
      <c r="R634" s="51">
        <v>63</v>
      </c>
      <c r="S634" s="51">
        <v>74</v>
      </c>
      <c r="V634" s="51">
        <v>20</v>
      </c>
    </row>
    <row r="635" spans="1:30" s="51" customFormat="1" ht="28.9">
      <c r="A635" s="62">
        <v>45237</v>
      </c>
      <c r="B635" s="56" t="s">
        <v>1101</v>
      </c>
      <c r="C635" s="88">
        <v>307</v>
      </c>
      <c r="D635" s="56" t="s">
        <v>138</v>
      </c>
      <c r="E635" s="56" t="s">
        <v>1102</v>
      </c>
      <c r="F635" s="56" t="s">
        <v>218</v>
      </c>
      <c r="G635" s="56">
        <v>140</v>
      </c>
      <c r="H635" s="58">
        <v>341</v>
      </c>
      <c r="I635" s="58">
        <v>7</v>
      </c>
      <c r="J635" s="58">
        <v>212.7</v>
      </c>
      <c r="K635" s="59">
        <v>1.01</v>
      </c>
      <c r="L635" s="60">
        <v>2.1000000000000001E-2</v>
      </c>
      <c r="M635" s="58">
        <v>0</v>
      </c>
      <c r="N635" s="58">
        <v>1.2</v>
      </c>
      <c r="O635" s="301">
        <v>9.6199999999999992</v>
      </c>
      <c r="P635" s="302">
        <v>101.4</v>
      </c>
      <c r="Q635" s="288">
        <v>0.46875</v>
      </c>
      <c r="R635" s="51">
        <v>63</v>
      </c>
      <c r="S635" s="51">
        <v>75</v>
      </c>
      <c r="V635" s="51">
        <v>17.899999999999999</v>
      </c>
    </row>
    <row r="636" spans="1:30" s="51" customFormat="1" ht="14.45">
      <c r="A636" s="62">
        <v>45238</v>
      </c>
      <c r="B636" s="56" t="s">
        <v>1103</v>
      </c>
      <c r="C636" s="88">
        <v>102</v>
      </c>
      <c r="D636" s="107" t="s">
        <v>40</v>
      </c>
      <c r="E636" s="56" t="s">
        <v>1104</v>
      </c>
      <c r="F636" s="56" t="s">
        <v>218</v>
      </c>
      <c r="G636" s="56">
        <v>48</v>
      </c>
      <c r="H636" s="58">
        <v>117.9</v>
      </c>
      <c r="I636" s="58">
        <v>7.3</v>
      </c>
      <c r="J636" s="58">
        <v>71.5</v>
      </c>
      <c r="K636" s="59">
        <v>0.31</v>
      </c>
      <c r="L636" s="60">
        <v>8.9999999999999993E-3</v>
      </c>
      <c r="M636" s="58">
        <v>0</v>
      </c>
      <c r="N636" s="58">
        <v>0.6</v>
      </c>
      <c r="O636" s="301"/>
      <c r="P636" s="302"/>
      <c r="Q636" s="288"/>
    </row>
    <row r="637" spans="1:30" s="51" customFormat="1" ht="14.45">
      <c r="A637" s="62">
        <v>45238</v>
      </c>
      <c r="B637" s="56" t="s">
        <v>1105</v>
      </c>
      <c r="C637" s="88">
        <v>110</v>
      </c>
      <c r="D637" s="56" t="s">
        <v>73</v>
      </c>
      <c r="E637" s="56" t="s">
        <v>1106</v>
      </c>
      <c r="F637" s="56" t="s">
        <v>218</v>
      </c>
      <c r="G637" s="56">
        <v>16</v>
      </c>
      <c r="H637" s="58">
        <v>48.1</v>
      </c>
      <c r="I637" s="58">
        <v>6.4</v>
      </c>
      <c r="J637" s="58">
        <v>37.1</v>
      </c>
      <c r="K637" s="59">
        <v>0.45</v>
      </c>
      <c r="L637" s="60">
        <v>1.4E-2</v>
      </c>
      <c r="M637" s="58">
        <v>1.3</v>
      </c>
      <c r="N637" s="58">
        <v>3.1</v>
      </c>
      <c r="O637" s="301">
        <v>9.08</v>
      </c>
      <c r="P637" s="302">
        <v>96.3</v>
      </c>
      <c r="Q637" s="288">
        <v>0.4375</v>
      </c>
      <c r="R637" s="51">
        <v>67</v>
      </c>
      <c r="S637" s="51">
        <v>78</v>
      </c>
      <c r="V637" s="51">
        <v>18.100000000000001</v>
      </c>
    </row>
    <row r="638" spans="1:30" s="51" customFormat="1" ht="14.45">
      <c r="A638" s="62">
        <v>45238</v>
      </c>
      <c r="B638" s="56" t="s">
        <v>1107</v>
      </c>
      <c r="C638" s="58">
        <v>110.5</v>
      </c>
      <c r="D638" s="321" t="s">
        <v>969</v>
      </c>
      <c r="E638" s="56" t="s">
        <v>1108</v>
      </c>
      <c r="F638" s="56" t="s">
        <v>218</v>
      </c>
      <c r="G638" s="56">
        <v>20</v>
      </c>
      <c r="H638" s="58">
        <v>57.2</v>
      </c>
      <c r="I638" s="58">
        <v>6.4</v>
      </c>
      <c r="J638" s="58">
        <v>38.1</v>
      </c>
      <c r="K638" s="59">
        <v>0.33</v>
      </c>
      <c r="L638" s="60">
        <v>1.4999999999999999E-2</v>
      </c>
      <c r="M638" s="58">
        <v>0.4</v>
      </c>
      <c r="N638" s="58">
        <v>2.7</v>
      </c>
      <c r="O638" s="301">
        <v>10.75</v>
      </c>
      <c r="P638" s="302">
        <v>117</v>
      </c>
      <c r="Q638" s="288">
        <v>0.52083333333333337</v>
      </c>
      <c r="R638" s="51">
        <v>68</v>
      </c>
      <c r="S638" s="51">
        <v>75</v>
      </c>
      <c r="T638" s="51" t="s">
        <v>836</v>
      </c>
      <c r="V638" s="51">
        <v>19.899999999999999</v>
      </c>
    </row>
    <row r="639" spans="1:30" s="51" customFormat="1" ht="14.45">
      <c r="A639" s="62">
        <v>45239</v>
      </c>
      <c r="B639" s="56" t="s">
        <v>1109</v>
      </c>
      <c r="C639" s="88">
        <v>103</v>
      </c>
      <c r="D639" s="56" t="s">
        <v>45</v>
      </c>
      <c r="E639" s="56" t="s">
        <v>1110</v>
      </c>
      <c r="F639" s="56" t="s">
        <v>218</v>
      </c>
      <c r="G639" s="56">
        <v>8</v>
      </c>
      <c r="H639" s="58">
        <v>23.6</v>
      </c>
      <c r="I639" s="58">
        <v>6.1</v>
      </c>
      <c r="J639" s="58">
        <v>28.8</v>
      </c>
      <c r="K639" s="59">
        <v>0.4</v>
      </c>
      <c r="L639" s="60">
        <v>3.6999999999999998E-2</v>
      </c>
      <c r="M639" s="58">
        <v>1</v>
      </c>
      <c r="N639" s="58">
        <v>7.5</v>
      </c>
      <c r="O639" s="301">
        <v>9.6199999999999992</v>
      </c>
      <c r="P639" s="302">
        <v>96.6</v>
      </c>
      <c r="Q639" s="288">
        <v>0.4236111111111111</v>
      </c>
      <c r="T639" s="51">
        <v>15</v>
      </c>
      <c r="U639" s="51">
        <v>10.5</v>
      </c>
      <c r="V639" s="51">
        <v>15.1</v>
      </c>
    </row>
    <row r="640" spans="1:30" s="51" customFormat="1" ht="14.45">
      <c r="A640" s="62">
        <v>45242.479166666701</v>
      </c>
      <c r="B640" s="56" t="s">
        <v>1111</v>
      </c>
      <c r="C640" s="88">
        <v>302</v>
      </c>
      <c r="D640" s="56" t="s">
        <v>121</v>
      </c>
      <c r="E640" s="56" t="s">
        <v>1112</v>
      </c>
      <c r="F640" s="56" t="s">
        <v>218</v>
      </c>
      <c r="G640" s="56">
        <v>164</v>
      </c>
      <c r="H640" s="58">
        <v>394</v>
      </c>
      <c r="I640" s="58">
        <v>6.9</v>
      </c>
      <c r="J640" s="58">
        <v>241.5</v>
      </c>
      <c r="K640" s="59">
        <v>4.08</v>
      </c>
      <c r="L640" s="60">
        <v>5.2999999999999999E-2</v>
      </c>
      <c r="M640" s="58">
        <v>27.9</v>
      </c>
      <c r="N640" s="58">
        <v>4.5999999999999996</v>
      </c>
      <c r="O640" s="301">
        <v>9.85</v>
      </c>
      <c r="P640" s="302">
        <v>91.1</v>
      </c>
      <c r="Q640" s="288">
        <v>0.47916666666666669</v>
      </c>
      <c r="V640" s="51">
        <v>11.3</v>
      </c>
    </row>
    <row r="641" spans="1:22" s="51" customFormat="1" ht="14.45">
      <c r="A641" s="62">
        <v>45242.614583333299</v>
      </c>
      <c r="B641" s="56" t="s">
        <v>1113</v>
      </c>
      <c r="C641" s="88">
        <v>304</v>
      </c>
      <c r="D641" s="56" t="s">
        <v>127</v>
      </c>
      <c r="E641" s="56" t="s">
        <v>951</v>
      </c>
      <c r="F641" s="56" t="s">
        <v>218</v>
      </c>
      <c r="G641" s="56">
        <v>156</v>
      </c>
      <c r="H641" s="58">
        <v>396</v>
      </c>
      <c r="I641" s="58">
        <v>6.7</v>
      </c>
      <c r="J641" s="58">
        <v>233.7</v>
      </c>
      <c r="K641" s="59">
        <v>3.81</v>
      </c>
      <c r="L641" s="60">
        <v>1.4999999999999999E-2</v>
      </c>
      <c r="M641" s="58">
        <v>0</v>
      </c>
      <c r="N641" s="58">
        <v>0.4</v>
      </c>
      <c r="O641" s="301">
        <v>10.199999999999999</v>
      </c>
      <c r="P641" s="302">
        <v>104.7</v>
      </c>
      <c r="Q641" s="288">
        <v>0.61458333333333337</v>
      </c>
      <c r="R641" s="51">
        <v>60</v>
      </c>
      <c r="S641" s="51">
        <v>68</v>
      </c>
      <c r="T641" s="51" t="s">
        <v>836</v>
      </c>
      <c r="V641" s="51">
        <v>16.2</v>
      </c>
    </row>
    <row r="642" spans="1:22" s="51" customFormat="1" ht="14.45">
      <c r="A642" s="62">
        <v>45242.65625</v>
      </c>
      <c r="B642" s="56" t="s">
        <v>1114</v>
      </c>
      <c r="C642" s="88">
        <v>303</v>
      </c>
      <c r="D642" s="56" t="s">
        <v>124</v>
      </c>
      <c r="E642" s="56" t="s">
        <v>1115</v>
      </c>
      <c r="F642" s="56" t="s">
        <v>218</v>
      </c>
      <c r="G642" s="56">
        <v>116</v>
      </c>
      <c r="H642" s="58">
        <v>287.39999999999998</v>
      </c>
      <c r="I642" s="58">
        <v>6.8</v>
      </c>
      <c r="J642" s="58">
        <v>181.3</v>
      </c>
      <c r="K642" s="59">
        <v>4.0999999999999996</v>
      </c>
      <c r="L642" s="60">
        <v>0.05</v>
      </c>
      <c r="M642" s="58">
        <v>0</v>
      </c>
      <c r="N642" s="58">
        <v>0.4</v>
      </c>
      <c r="O642" s="301">
        <v>11</v>
      </c>
      <c r="P642" s="302">
        <v>110.5</v>
      </c>
      <c r="Q642" s="288">
        <v>0.65625</v>
      </c>
      <c r="R642" s="51">
        <v>58</v>
      </c>
      <c r="S642" s="51">
        <v>66</v>
      </c>
      <c r="T642" s="51" t="s">
        <v>836</v>
      </c>
      <c r="V642" s="51">
        <v>14.9</v>
      </c>
    </row>
    <row r="643" spans="1:22" s="51" customFormat="1" ht="14.45">
      <c r="A643" s="62">
        <v>45244</v>
      </c>
      <c r="B643" s="56" t="s">
        <v>1116</v>
      </c>
      <c r="C643" s="88">
        <v>210</v>
      </c>
      <c r="D643" s="56" t="s">
        <v>107</v>
      </c>
      <c r="E643" s="56" t="s">
        <v>994</v>
      </c>
      <c r="F643" s="56" t="s">
        <v>218</v>
      </c>
      <c r="G643" s="56">
        <v>76</v>
      </c>
      <c r="H643" s="58">
        <v>525</v>
      </c>
      <c r="I643" s="58">
        <v>7.4</v>
      </c>
      <c r="J643" s="58">
        <v>319.39999999999998</v>
      </c>
      <c r="K643" s="59">
        <v>0.27</v>
      </c>
      <c r="L643" s="60">
        <v>2.5000000000000001E-2</v>
      </c>
      <c r="M643" s="58">
        <v>0</v>
      </c>
      <c r="N643" s="58">
        <v>1.5</v>
      </c>
      <c r="O643" s="301">
        <v>10.4</v>
      </c>
      <c r="P643" s="302">
        <v>93.9</v>
      </c>
      <c r="Q643" s="288">
        <v>0.63194444444444442</v>
      </c>
      <c r="T643" s="51">
        <v>21</v>
      </c>
      <c r="U643" s="51">
        <v>20</v>
      </c>
      <c r="V643" s="51">
        <v>11</v>
      </c>
    </row>
    <row r="644" spans="1:22" s="51" customFormat="1" ht="28.9">
      <c r="A644" s="62">
        <v>45244</v>
      </c>
      <c r="B644" s="56" t="s">
        <v>1117</v>
      </c>
      <c r="C644" s="88">
        <v>112</v>
      </c>
      <c r="D644" s="56" t="s">
        <v>1118</v>
      </c>
      <c r="E644" s="56" t="s">
        <v>1119</v>
      </c>
      <c r="F644" s="56" t="s">
        <v>218</v>
      </c>
      <c r="G644" s="56">
        <v>156</v>
      </c>
      <c r="H644" s="58">
        <v>241.8</v>
      </c>
      <c r="I644" s="58">
        <v>7.1</v>
      </c>
      <c r="J644" s="58">
        <v>140</v>
      </c>
      <c r="K644" s="59">
        <v>0.12</v>
      </c>
      <c r="L644" s="60">
        <v>8.0000000000000002E-3</v>
      </c>
      <c r="M644" s="58">
        <v>0</v>
      </c>
      <c r="N644" s="58">
        <v>1.2</v>
      </c>
      <c r="O644" s="301">
        <v>10.7</v>
      </c>
      <c r="P644" s="302">
        <v>105.1</v>
      </c>
      <c r="Q644" s="288">
        <v>0.52777777777777779</v>
      </c>
      <c r="T644" s="51">
        <v>14.5</v>
      </c>
      <c r="U644" s="51">
        <v>19.5</v>
      </c>
      <c r="V644" s="51">
        <v>14.7</v>
      </c>
    </row>
    <row r="645" spans="1:22" s="51" customFormat="1" ht="14.45">
      <c r="A645" s="62">
        <v>45245.614583333299</v>
      </c>
      <c r="B645" s="56" t="s">
        <v>1120</v>
      </c>
      <c r="C645" s="88">
        <v>205</v>
      </c>
      <c r="D645" s="56" t="s">
        <v>99</v>
      </c>
      <c r="E645" s="56" t="s">
        <v>562</v>
      </c>
      <c r="F645" s="56" t="s">
        <v>218</v>
      </c>
      <c r="G645" s="56">
        <v>44</v>
      </c>
      <c r="H645" s="58">
        <v>120.7</v>
      </c>
      <c r="I645" s="58">
        <v>6.9</v>
      </c>
      <c r="J645" s="58">
        <v>83.1</v>
      </c>
      <c r="K645" s="59">
        <v>0.41</v>
      </c>
      <c r="L645" s="60">
        <v>1.2999999999999999E-2</v>
      </c>
      <c r="M645" s="58">
        <v>0.4</v>
      </c>
      <c r="N645" s="58">
        <v>0.8</v>
      </c>
      <c r="O645" s="301">
        <v>10.5</v>
      </c>
      <c r="P645" s="302">
        <v>111.3</v>
      </c>
      <c r="Q645" s="288">
        <v>0.61458333333333337</v>
      </c>
      <c r="T645" s="51">
        <v>17</v>
      </c>
      <c r="U645" s="51">
        <v>25</v>
      </c>
      <c r="V645" s="51">
        <v>17.8</v>
      </c>
    </row>
    <row r="646" spans="1:22" s="51" customFormat="1" ht="14.45">
      <c r="A646" s="62">
        <v>45245.666666666701</v>
      </c>
      <c r="B646" s="56" t="s">
        <v>1121</v>
      </c>
      <c r="C646" s="88">
        <v>104</v>
      </c>
      <c r="D646" s="56" t="s">
        <v>51</v>
      </c>
      <c r="E646" s="56" t="s">
        <v>1122</v>
      </c>
      <c r="F646" s="56" t="s">
        <v>218</v>
      </c>
      <c r="G646" s="56">
        <v>12</v>
      </c>
      <c r="H646" s="58">
        <v>35.4</v>
      </c>
      <c r="I646" s="58">
        <v>6.2</v>
      </c>
      <c r="J646" s="58">
        <v>28</v>
      </c>
      <c r="K646" s="59">
        <v>0.36</v>
      </c>
      <c r="L646" s="60">
        <v>1.0999999999999999E-2</v>
      </c>
      <c r="M646" s="58">
        <v>0.1</v>
      </c>
      <c r="N646" s="58">
        <v>2.9</v>
      </c>
      <c r="O646" s="301">
        <v>11.83</v>
      </c>
      <c r="P646" s="302">
        <v>112.9</v>
      </c>
      <c r="Q646" s="288">
        <v>0.66666666666666663</v>
      </c>
      <c r="T646" s="51">
        <v>13</v>
      </c>
      <c r="V646" s="51">
        <v>13.2</v>
      </c>
    </row>
    <row r="647" spans="1:22" s="51" customFormat="1" ht="14.45">
      <c r="A647" s="62">
        <v>45246.354166666701</v>
      </c>
      <c r="B647" s="56" t="s">
        <v>1123</v>
      </c>
      <c r="C647" s="88">
        <v>201</v>
      </c>
      <c r="D647" s="56" t="s">
        <v>87</v>
      </c>
      <c r="E647" s="56" t="s">
        <v>1124</v>
      </c>
      <c r="F647" s="56" t="s">
        <v>218</v>
      </c>
      <c r="G647" s="56">
        <v>48</v>
      </c>
      <c r="H647" s="58">
        <v>129.6</v>
      </c>
      <c r="I647" s="58">
        <v>6.6</v>
      </c>
      <c r="J647" s="58">
        <v>78.400000000000006</v>
      </c>
      <c r="K647" s="59">
        <v>0.14000000000000001</v>
      </c>
      <c r="L647" s="60">
        <v>4.2000000000000003E-2</v>
      </c>
      <c r="M647" s="58">
        <v>0.4</v>
      </c>
      <c r="N647" s="58">
        <v>1.4</v>
      </c>
      <c r="O647" s="301">
        <v>9.6300000000000008</v>
      </c>
      <c r="P647" s="302">
        <v>90.9</v>
      </c>
      <c r="Q647" s="288">
        <v>0.35416666666666669</v>
      </c>
      <c r="T647" s="51">
        <v>13</v>
      </c>
      <c r="U647" s="51">
        <v>16</v>
      </c>
      <c r="V647" s="51">
        <v>13</v>
      </c>
    </row>
    <row r="648" spans="1:22" s="323" customFormat="1" ht="14.45">
      <c r="A648" s="113">
        <v>45328</v>
      </c>
      <c r="B648" s="56" t="s">
        <v>1125</v>
      </c>
      <c r="C648" s="56">
        <v>102</v>
      </c>
      <c r="D648" s="107" t="s">
        <v>40</v>
      </c>
      <c r="E648" s="56" t="s">
        <v>1104</v>
      </c>
      <c r="F648" s="56" t="s">
        <v>218</v>
      </c>
      <c r="G648" s="58">
        <v>16</v>
      </c>
      <c r="H648" s="58">
        <v>61.7</v>
      </c>
      <c r="I648" s="58">
        <v>7.4</v>
      </c>
      <c r="J648" s="58">
        <v>50.1</v>
      </c>
      <c r="K648" s="59">
        <v>0.80300000000000005</v>
      </c>
      <c r="L648" s="60">
        <v>2.5999999999999999E-2</v>
      </c>
      <c r="M648" s="58">
        <v>0.1</v>
      </c>
      <c r="N648" s="58">
        <v>8.6</v>
      </c>
      <c r="O648" s="301">
        <v>14.05</v>
      </c>
      <c r="P648" s="302">
        <v>120.5</v>
      </c>
      <c r="Q648" s="322">
        <v>0.45833333333333331</v>
      </c>
      <c r="R648" s="323">
        <v>42</v>
      </c>
      <c r="S648" s="323">
        <v>50</v>
      </c>
      <c r="T648" s="51" t="s">
        <v>836</v>
      </c>
      <c r="V648" s="51">
        <v>7.5</v>
      </c>
    </row>
    <row r="649" spans="1:22" s="323" customFormat="1" ht="28.9">
      <c r="A649" s="113">
        <v>45330.447916666701</v>
      </c>
      <c r="B649" s="56" t="s">
        <v>1126</v>
      </c>
      <c r="C649" s="56">
        <v>307</v>
      </c>
      <c r="D649" s="56" t="s">
        <v>138</v>
      </c>
      <c r="E649" s="56" t="s">
        <v>1102</v>
      </c>
      <c r="F649" s="56" t="s">
        <v>218</v>
      </c>
      <c r="G649" s="58">
        <v>68</v>
      </c>
      <c r="H649" s="58">
        <v>169.3</v>
      </c>
      <c r="I649" s="58">
        <v>7.8</v>
      </c>
      <c r="J649" s="58">
        <v>112.9</v>
      </c>
      <c r="K649" s="59">
        <v>1.1479999999999999</v>
      </c>
      <c r="L649" s="60">
        <v>2.4E-2</v>
      </c>
      <c r="M649" s="58">
        <v>0</v>
      </c>
      <c r="N649" s="58">
        <v>2.4</v>
      </c>
      <c r="O649" s="301">
        <v>12</v>
      </c>
      <c r="P649" s="302">
        <v>108</v>
      </c>
      <c r="Q649" s="322">
        <v>0.44791666666666669</v>
      </c>
      <c r="R649" s="323">
        <v>51</v>
      </c>
      <c r="S649" s="323">
        <v>63</v>
      </c>
      <c r="T649" s="51" t="s">
        <v>836</v>
      </c>
      <c r="V649" s="51">
        <v>10.5</v>
      </c>
    </row>
    <row r="650" spans="1:22" s="323" customFormat="1" ht="28.9">
      <c r="A650" s="113">
        <v>45330.479166666701</v>
      </c>
      <c r="B650" s="56" t="s">
        <v>1127</v>
      </c>
      <c r="C650" s="56">
        <v>308</v>
      </c>
      <c r="D650" s="56" t="s">
        <v>142</v>
      </c>
      <c r="E650" s="56" t="s">
        <v>1100</v>
      </c>
      <c r="F650" s="56" t="s">
        <v>218</v>
      </c>
      <c r="G650" s="58">
        <v>88</v>
      </c>
      <c r="H650" s="58">
        <v>296</v>
      </c>
      <c r="I650" s="58">
        <v>8.1999999999999993</v>
      </c>
      <c r="J650" s="58">
        <v>178.8</v>
      </c>
      <c r="K650" s="59">
        <v>2.5659999999999998</v>
      </c>
      <c r="L650" s="60">
        <v>0.27</v>
      </c>
      <c r="M650" s="58">
        <v>0.2</v>
      </c>
      <c r="N650" s="58">
        <v>1.8</v>
      </c>
      <c r="O650" s="301">
        <v>13.1</v>
      </c>
      <c r="P650" s="302">
        <v>118</v>
      </c>
      <c r="Q650" s="322">
        <v>0.47916666666666669</v>
      </c>
      <c r="R650" s="323">
        <v>53</v>
      </c>
      <c r="S650" s="323">
        <v>60</v>
      </c>
      <c r="V650" s="51">
        <v>17.399999999999999</v>
      </c>
    </row>
    <row r="651" spans="1:22" s="323" customFormat="1" ht="14.45">
      <c r="A651" s="113">
        <v>45330.489583333299</v>
      </c>
      <c r="B651" s="56" t="s">
        <v>1128</v>
      </c>
      <c r="C651" s="56">
        <v>103</v>
      </c>
      <c r="D651" s="56" t="s">
        <v>45</v>
      </c>
      <c r="E651" s="56" t="s">
        <v>1110</v>
      </c>
      <c r="F651" s="56" t="s">
        <v>218</v>
      </c>
      <c r="G651" s="58">
        <v>4</v>
      </c>
      <c r="H651" s="58">
        <v>15.8</v>
      </c>
      <c r="I651" s="58">
        <v>7</v>
      </c>
      <c r="J651" s="58">
        <v>16.899999999999999</v>
      </c>
      <c r="K651" s="59">
        <v>0.193</v>
      </c>
      <c r="L651" s="60">
        <v>2.8000000000000001E-2</v>
      </c>
      <c r="M651" s="58">
        <v>0</v>
      </c>
      <c r="N651" s="58">
        <v>6.8</v>
      </c>
      <c r="O651" s="301">
        <v>11.8</v>
      </c>
      <c r="P651" s="302">
        <v>105</v>
      </c>
      <c r="Q651" s="322">
        <v>0.48958333333333331</v>
      </c>
      <c r="T651" s="323">
        <v>10</v>
      </c>
      <c r="U651" s="323">
        <v>18</v>
      </c>
      <c r="V651" s="51">
        <v>10.3</v>
      </c>
    </row>
    <row r="652" spans="1:22" s="323" customFormat="1" ht="14.45">
      <c r="A652" s="113">
        <v>45330.489583333299</v>
      </c>
      <c r="B652" s="56" t="s">
        <v>1129</v>
      </c>
      <c r="C652" s="56" t="s">
        <v>1130</v>
      </c>
      <c r="D652" s="51"/>
      <c r="E652" s="51"/>
      <c r="F652" s="56" t="s">
        <v>218</v>
      </c>
      <c r="G652" s="58">
        <v>4</v>
      </c>
      <c r="H652" s="58">
        <v>15.8</v>
      </c>
      <c r="I652" s="58">
        <v>6.8</v>
      </c>
      <c r="J652" s="58">
        <v>19.8</v>
      </c>
      <c r="K652" s="59">
        <v>0.19600000000000001</v>
      </c>
      <c r="L652" s="60">
        <v>0.02</v>
      </c>
      <c r="M652" s="58">
        <v>0</v>
      </c>
      <c r="N652" s="58">
        <v>6.9</v>
      </c>
    </row>
    <row r="653" spans="1:22" s="323" customFormat="1" ht="14.45">
      <c r="A653" s="113">
        <v>45330.506944444402</v>
      </c>
      <c r="B653" s="56" t="s">
        <v>1131</v>
      </c>
      <c r="C653" s="56">
        <v>104</v>
      </c>
      <c r="D653" s="51" t="s">
        <v>51</v>
      </c>
      <c r="E653" s="51" t="s">
        <v>1092</v>
      </c>
      <c r="F653" s="56" t="s">
        <v>218</v>
      </c>
      <c r="G653" s="58">
        <v>8</v>
      </c>
      <c r="H653" s="58">
        <v>22.8</v>
      </c>
      <c r="I653" s="58">
        <v>6.9</v>
      </c>
      <c r="J653" s="58">
        <v>19.100000000000001</v>
      </c>
      <c r="K653" s="59">
        <v>0.379</v>
      </c>
      <c r="L653" s="60">
        <v>2.5999999999999999E-2</v>
      </c>
      <c r="M653" s="58">
        <v>0</v>
      </c>
      <c r="N653" s="58">
        <v>7.2</v>
      </c>
      <c r="O653" s="301">
        <v>11.84</v>
      </c>
      <c r="P653" s="302">
        <v>105.8</v>
      </c>
      <c r="Q653" s="322">
        <v>0.50694444444444442</v>
      </c>
      <c r="U653" s="323">
        <v>18</v>
      </c>
      <c r="V653" s="51">
        <v>10.4</v>
      </c>
    </row>
    <row r="654" spans="1:22" s="323" customFormat="1" ht="14.45">
      <c r="A654" s="113">
        <v>45330.534722222197</v>
      </c>
      <c r="B654" s="56" t="s">
        <v>1132</v>
      </c>
      <c r="C654" s="56">
        <v>300</v>
      </c>
      <c r="D654" s="56" t="s">
        <v>112</v>
      </c>
      <c r="E654" s="56" t="s">
        <v>466</v>
      </c>
      <c r="F654" s="56" t="s">
        <v>218</v>
      </c>
      <c r="G654" s="58">
        <v>120</v>
      </c>
      <c r="H654" s="58">
        <v>337</v>
      </c>
      <c r="I654" s="58">
        <v>8</v>
      </c>
      <c r="J654" s="58">
        <v>198.1</v>
      </c>
      <c r="K654" s="59">
        <v>4.1040000000000001</v>
      </c>
      <c r="L654" s="60">
        <v>0.04</v>
      </c>
      <c r="M654" s="58">
        <v>0</v>
      </c>
      <c r="N654" s="58">
        <v>2</v>
      </c>
      <c r="O654" s="301">
        <v>12.96</v>
      </c>
      <c r="P654" s="302">
        <v>122.7</v>
      </c>
      <c r="Q654" s="322">
        <v>0.53472222222222221</v>
      </c>
      <c r="T654" s="323">
        <v>16</v>
      </c>
      <c r="U654" s="323">
        <v>20</v>
      </c>
      <c r="V654" s="51">
        <v>12.6</v>
      </c>
    </row>
    <row r="655" spans="1:22" s="323" customFormat="1" ht="14.45">
      <c r="A655" s="113">
        <v>45330.534722222197</v>
      </c>
      <c r="B655" s="56" t="s">
        <v>1133</v>
      </c>
      <c r="C655" s="56">
        <v>110</v>
      </c>
      <c r="D655" s="56" t="s">
        <v>73</v>
      </c>
      <c r="E655" s="56" t="s">
        <v>1106</v>
      </c>
      <c r="F655" s="56" t="s">
        <v>218</v>
      </c>
      <c r="G655" s="58">
        <v>8</v>
      </c>
      <c r="H655" s="58">
        <v>29.3</v>
      </c>
      <c r="I655" s="58">
        <v>7</v>
      </c>
      <c r="J655" s="58">
        <v>22.9</v>
      </c>
      <c r="K655" s="59">
        <v>0.47499999999999998</v>
      </c>
      <c r="L655" s="60">
        <v>2.3E-2</v>
      </c>
      <c r="M655" s="58">
        <v>0</v>
      </c>
      <c r="N655" s="58">
        <v>7.2</v>
      </c>
      <c r="O655" s="301">
        <v>11.61</v>
      </c>
      <c r="P655" s="302">
        <v>106.4</v>
      </c>
      <c r="Q655" s="322">
        <v>0.64583333333333337</v>
      </c>
      <c r="R655" s="323">
        <v>53</v>
      </c>
      <c r="S655" s="323">
        <v>62</v>
      </c>
      <c r="V655" s="51">
        <v>11.5</v>
      </c>
    </row>
    <row r="656" spans="1:22" s="323" customFormat="1" ht="14.45">
      <c r="A656" s="113">
        <v>45330.534722222197</v>
      </c>
      <c r="B656" s="56" t="s">
        <v>1134</v>
      </c>
      <c r="C656" s="56">
        <v>110.5</v>
      </c>
      <c r="D656" s="321" t="s">
        <v>969</v>
      </c>
      <c r="E656" s="56" t="s">
        <v>1108</v>
      </c>
      <c r="F656" s="56" t="s">
        <v>218</v>
      </c>
      <c r="G656" s="58">
        <v>12</v>
      </c>
      <c r="H656" s="58">
        <v>33.6</v>
      </c>
      <c r="I656" s="58">
        <v>7.1</v>
      </c>
      <c r="J656" s="58">
        <v>17.8</v>
      </c>
      <c r="K656" s="59">
        <v>0.48299999999999998</v>
      </c>
      <c r="L656" s="60">
        <v>2.5000000000000001E-2</v>
      </c>
      <c r="M656" s="58">
        <v>0.7</v>
      </c>
      <c r="N656" s="58">
        <v>7.6</v>
      </c>
    </row>
    <row r="657" spans="1:30" s="323" customFormat="1" ht="14.45">
      <c r="A657" s="113">
        <v>45334</v>
      </c>
      <c r="B657" s="56" t="s">
        <v>1135</v>
      </c>
      <c r="C657" s="56">
        <v>303</v>
      </c>
      <c r="D657" s="56" t="s">
        <v>124</v>
      </c>
      <c r="E657" s="56" t="s">
        <v>1115</v>
      </c>
      <c r="F657" s="56" t="s">
        <v>218</v>
      </c>
      <c r="G657" s="58">
        <v>80</v>
      </c>
      <c r="H657" s="58">
        <v>240.8</v>
      </c>
      <c r="I657" s="58">
        <v>7.7</v>
      </c>
      <c r="J657" s="58">
        <v>142.4</v>
      </c>
      <c r="K657" s="59">
        <v>5.4089999999999998</v>
      </c>
      <c r="L657" s="60">
        <v>0.03</v>
      </c>
      <c r="M657" s="58">
        <v>0</v>
      </c>
      <c r="N657" s="58">
        <v>0.7</v>
      </c>
      <c r="O657" s="301">
        <v>10.85</v>
      </c>
      <c r="P657" s="302">
        <v>103.4</v>
      </c>
      <c r="Q657" s="322">
        <v>0.625</v>
      </c>
      <c r="R657" s="323">
        <v>56</v>
      </c>
      <c r="S657" s="323">
        <v>53</v>
      </c>
      <c r="V657" s="51">
        <v>13.2</v>
      </c>
    </row>
    <row r="658" spans="1:30" s="323" customFormat="1" ht="14.45">
      <c r="A658" s="113">
        <v>45334</v>
      </c>
      <c r="B658" s="56" t="s">
        <v>1136</v>
      </c>
      <c r="C658" s="56">
        <v>304</v>
      </c>
      <c r="D658" s="56" t="s">
        <v>127</v>
      </c>
      <c r="E658" s="56" t="s">
        <v>951</v>
      </c>
      <c r="F658" s="56" t="s">
        <v>218</v>
      </c>
      <c r="G658" s="58">
        <v>132</v>
      </c>
      <c r="H658" s="58">
        <v>333</v>
      </c>
      <c r="I658" s="58">
        <v>7.8</v>
      </c>
      <c r="J658" s="58">
        <v>188.2</v>
      </c>
      <c r="K658" s="59">
        <v>4.633</v>
      </c>
      <c r="L658" s="60">
        <v>2.1999999999999999E-2</v>
      </c>
      <c r="M658" s="58">
        <v>0</v>
      </c>
      <c r="N658" s="58">
        <v>0.4</v>
      </c>
      <c r="O658" s="301">
        <v>11.55</v>
      </c>
      <c r="P658" s="302">
        <v>110.8</v>
      </c>
      <c r="Q658" s="322">
        <v>0.58333333333333337</v>
      </c>
      <c r="R658" s="323">
        <v>54</v>
      </c>
      <c r="S658" s="323">
        <v>56</v>
      </c>
      <c r="V658" s="51">
        <v>12.8</v>
      </c>
    </row>
    <row r="659" spans="1:30" s="323" customFormat="1" ht="14.45">
      <c r="A659" s="113">
        <v>45334</v>
      </c>
      <c r="B659" s="56" t="s">
        <v>1137</v>
      </c>
      <c r="C659" s="56">
        <v>205</v>
      </c>
      <c r="D659" s="56" t="s">
        <v>99</v>
      </c>
      <c r="E659" s="56" t="s">
        <v>562</v>
      </c>
      <c r="F659" s="56" t="s">
        <v>218</v>
      </c>
      <c r="G659" s="58">
        <v>28</v>
      </c>
      <c r="H659" s="58">
        <v>112.4</v>
      </c>
      <c r="I659" s="58">
        <v>7.2</v>
      </c>
      <c r="J659" s="58">
        <v>71.2</v>
      </c>
      <c r="K659" s="59">
        <v>2.1779999999999999</v>
      </c>
      <c r="L659" s="60">
        <v>1.4E-2</v>
      </c>
      <c r="M659" s="58">
        <v>1</v>
      </c>
      <c r="N659" s="58">
        <v>1</v>
      </c>
      <c r="O659" s="301">
        <v>11.45</v>
      </c>
      <c r="P659" s="302">
        <v>103.4</v>
      </c>
      <c r="Q659" s="322">
        <v>0.65833333333333333</v>
      </c>
      <c r="T659" s="323" t="s">
        <v>836</v>
      </c>
      <c r="U659" s="323">
        <v>14.5</v>
      </c>
      <c r="V659" s="51">
        <v>10.7</v>
      </c>
    </row>
    <row r="660" spans="1:30" s="323" customFormat="1" ht="14.45">
      <c r="A660" s="113">
        <v>45337</v>
      </c>
      <c r="B660" s="56" t="s">
        <v>1138</v>
      </c>
      <c r="C660" s="56">
        <v>201</v>
      </c>
      <c r="D660" s="56" t="s">
        <v>87</v>
      </c>
      <c r="E660" s="56" t="s">
        <v>1124</v>
      </c>
      <c r="F660" s="56" t="s">
        <v>218</v>
      </c>
      <c r="G660" s="58">
        <v>28</v>
      </c>
      <c r="H660" s="58">
        <v>83.4</v>
      </c>
      <c r="I660" s="58">
        <v>7.3</v>
      </c>
      <c r="J660" s="58">
        <v>53.6</v>
      </c>
      <c r="K660" s="59">
        <v>0.81399999999999995</v>
      </c>
      <c r="L660" s="60">
        <v>2.4E-2</v>
      </c>
      <c r="M660" s="58">
        <v>0.2</v>
      </c>
      <c r="N660" s="58">
        <v>2.2000000000000002</v>
      </c>
      <c r="O660" s="301">
        <v>12.84</v>
      </c>
      <c r="P660" s="302">
        <v>114.6</v>
      </c>
      <c r="Q660" s="322">
        <v>0.47916666666666669</v>
      </c>
      <c r="S660" s="323">
        <v>61</v>
      </c>
      <c r="V660" s="51">
        <v>10.199999999999999</v>
      </c>
    </row>
    <row r="661" spans="1:30" s="323" customFormat="1" ht="14.45">
      <c r="A661" s="113">
        <v>45337</v>
      </c>
      <c r="B661" s="56" t="s">
        <v>1139</v>
      </c>
      <c r="C661" s="56">
        <v>109</v>
      </c>
      <c r="D661" s="320" t="s">
        <v>68</v>
      </c>
      <c r="E661" s="56" t="s">
        <v>1098</v>
      </c>
      <c r="F661" s="56" t="s">
        <v>218</v>
      </c>
      <c r="G661" s="58">
        <v>24</v>
      </c>
      <c r="H661" s="58">
        <v>67</v>
      </c>
      <c r="I661" s="58">
        <v>7</v>
      </c>
      <c r="J661" s="58">
        <v>44.9</v>
      </c>
      <c r="K661" s="59">
        <v>0.50900000000000001</v>
      </c>
      <c r="L661" s="60">
        <v>1.9E-2</v>
      </c>
      <c r="M661" s="58">
        <v>0.1</v>
      </c>
      <c r="N661" s="58">
        <v>3</v>
      </c>
      <c r="O661" s="301">
        <v>9.25</v>
      </c>
      <c r="P661" s="302">
        <v>112</v>
      </c>
      <c r="Q661" s="322">
        <v>0.47916666666666669</v>
      </c>
      <c r="T661" s="323">
        <v>10</v>
      </c>
      <c r="U661" s="323">
        <v>16</v>
      </c>
      <c r="V661" s="51">
        <v>9.8000000000000007</v>
      </c>
    </row>
    <row r="662" spans="1:30" s="323" customFormat="1" ht="28.9">
      <c r="A662" s="113">
        <v>45341</v>
      </c>
      <c r="B662" s="56" t="s">
        <v>1140</v>
      </c>
      <c r="C662" s="56">
        <v>112</v>
      </c>
      <c r="D662" s="56" t="s">
        <v>1118</v>
      </c>
      <c r="E662" s="56" t="s">
        <v>1119</v>
      </c>
      <c r="F662" s="56" t="s">
        <v>218</v>
      </c>
      <c r="G662" s="58">
        <v>48</v>
      </c>
      <c r="H662" s="58">
        <v>134.5</v>
      </c>
      <c r="I662" s="58">
        <v>7.7</v>
      </c>
      <c r="J662" s="58">
        <v>89.3</v>
      </c>
      <c r="K662" s="59">
        <v>0.43</v>
      </c>
      <c r="L662" s="60">
        <v>1.4E-2</v>
      </c>
      <c r="M662" s="58">
        <v>0</v>
      </c>
      <c r="N662" s="58">
        <v>1.2</v>
      </c>
      <c r="O662" s="301">
        <v>14.02</v>
      </c>
      <c r="P662" s="302">
        <v>115</v>
      </c>
      <c r="Q662" s="322">
        <v>0.5625</v>
      </c>
      <c r="S662" s="323">
        <v>49</v>
      </c>
      <c r="T662" s="323" t="s">
        <v>836</v>
      </c>
      <c r="V662" s="51">
        <v>7.2</v>
      </c>
    </row>
    <row r="663" spans="1:30" s="323" customFormat="1" ht="14.45">
      <c r="A663" s="113">
        <v>45341</v>
      </c>
      <c r="B663" s="56" t="s">
        <v>1141</v>
      </c>
      <c r="C663" s="56">
        <v>302</v>
      </c>
      <c r="D663" s="56" t="s">
        <v>121</v>
      </c>
      <c r="E663" s="56" t="s">
        <v>1112</v>
      </c>
      <c r="F663" s="56" t="s">
        <v>218</v>
      </c>
      <c r="G663" s="58">
        <v>156</v>
      </c>
      <c r="H663" s="58">
        <v>144.5</v>
      </c>
      <c r="I663" s="58">
        <v>7.4</v>
      </c>
      <c r="J663" s="58">
        <v>242.4</v>
      </c>
      <c r="K663" s="59">
        <v>5.2919999999999998</v>
      </c>
      <c r="L663" s="60">
        <v>3.9E-2</v>
      </c>
      <c r="M663" s="58">
        <v>0</v>
      </c>
      <c r="N663" s="58">
        <v>0.4</v>
      </c>
      <c r="O663" s="301">
        <v>9.94</v>
      </c>
      <c r="P663" s="302">
        <v>89.8</v>
      </c>
      <c r="Q663" s="322">
        <v>0.4375</v>
      </c>
      <c r="T663" s="323" t="s">
        <v>836</v>
      </c>
      <c r="U663" s="323">
        <v>11</v>
      </c>
      <c r="V663" s="51">
        <v>10.7</v>
      </c>
    </row>
    <row r="664" spans="1:30" s="323" customFormat="1" ht="14.45">
      <c r="A664" s="113">
        <v>45344</v>
      </c>
      <c r="B664" s="56" t="s">
        <v>1142</v>
      </c>
      <c r="C664" s="56">
        <v>210</v>
      </c>
      <c r="D664" s="56" t="s">
        <v>107</v>
      </c>
      <c r="E664" s="56" t="s">
        <v>994</v>
      </c>
      <c r="F664" s="56" t="s">
        <v>218</v>
      </c>
      <c r="G664" s="58">
        <v>124</v>
      </c>
      <c r="H664" s="58">
        <v>646</v>
      </c>
      <c r="I664" s="58">
        <v>8.1</v>
      </c>
      <c r="J664" s="58">
        <v>296.2</v>
      </c>
      <c r="K664" s="59">
        <v>0.35299999999999998</v>
      </c>
      <c r="L664" s="60">
        <v>1.7000000000000001E-2</v>
      </c>
      <c r="M664" s="58">
        <v>0</v>
      </c>
      <c r="N664" s="58">
        <v>1.5</v>
      </c>
      <c r="O664" s="301">
        <v>12.5</v>
      </c>
      <c r="P664" s="302">
        <v>115.9</v>
      </c>
      <c r="Q664" s="322">
        <v>0.53125</v>
      </c>
      <c r="S664" s="323">
        <v>69</v>
      </c>
      <c r="V664" s="51">
        <v>12.7</v>
      </c>
    </row>
    <row r="665" spans="1:30" s="323" customFormat="1" ht="28.9">
      <c r="A665" s="62">
        <v>45424</v>
      </c>
      <c r="B665" s="56" t="s">
        <v>1143</v>
      </c>
      <c r="C665" s="56">
        <v>112</v>
      </c>
      <c r="D665" s="56" t="s">
        <v>1118</v>
      </c>
      <c r="E665" s="56" t="s">
        <v>1119</v>
      </c>
      <c r="F665" s="56" t="s">
        <v>218</v>
      </c>
      <c r="G665" s="56">
        <v>48</v>
      </c>
      <c r="H665" s="56">
        <v>151.30000000000001</v>
      </c>
      <c r="I665" s="59">
        <v>7.5</v>
      </c>
      <c r="J665" s="56">
        <v>85.6</v>
      </c>
      <c r="K665" s="56">
        <v>0.26300000000000001</v>
      </c>
      <c r="L665" s="56">
        <v>0.04</v>
      </c>
      <c r="M665" s="56">
        <v>2.8</v>
      </c>
      <c r="N665" s="56">
        <v>4.2</v>
      </c>
      <c r="O665" s="301">
        <v>10.28</v>
      </c>
      <c r="P665" s="302">
        <v>115</v>
      </c>
      <c r="Q665" s="322">
        <v>0.63402777777777775</v>
      </c>
      <c r="S665" s="323">
        <v>78</v>
      </c>
      <c r="U665" s="323" t="s">
        <v>836</v>
      </c>
      <c r="V665" s="51">
        <v>21</v>
      </c>
      <c r="W665" s="323">
        <v>4</v>
      </c>
      <c r="X665" s="323">
        <v>1</v>
      </c>
      <c r="Y665" s="323">
        <v>2</v>
      </c>
      <c r="Z665" s="323">
        <v>12</v>
      </c>
      <c r="AA665" s="323">
        <v>2</v>
      </c>
      <c r="AB665" s="323">
        <v>2</v>
      </c>
      <c r="AC665" s="323">
        <v>17</v>
      </c>
      <c r="AD665" s="323" t="s">
        <v>184</v>
      </c>
    </row>
    <row r="666" spans="1:30" s="323" customFormat="1" ht="14.45">
      <c r="A666" s="62">
        <v>45424</v>
      </c>
      <c r="B666" s="56" t="s">
        <v>1144</v>
      </c>
      <c r="C666" s="56">
        <v>205</v>
      </c>
      <c r="D666" s="56" t="s">
        <v>99</v>
      </c>
      <c r="E666" s="56" t="s">
        <v>1145</v>
      </c>
      <c r="F666" s="56" t="s">
        <v>218</v>
      </c>
      <c r="G666" s="56">
        <v>28</v>
      </c>
      <c r="H666" s="56">
        <v>103.1</v>
      </c>
      <c r="I666" s="56">
        <v>7.1</v>
      </c>
      <c r="J666" s="56">
        <v>56.8</v>
      </c>
      <c r="K666" s="56">
        <v>0.96899999999999997</v>
      </c>
      <c r="L666" s="56">
        <v>4.2000000000000003E-2</v>
      </c>
      <c r="M666" s="56">
        <v>2.1</v>
      </c>
      <c r="N666" s="56">
        <v>3.6</v>
      </c>
      <c r="O666" s="301">
        <v>9.66</v>
      </c>
      <c r="P666" s="302">
        <v>101.9</v>
      </c>
      <c r="Q666" s="322">
        <v>0.4375</v>
      </c>
      <c r="U666" s="323">
        <v>24.5</v>
      </c>
      <c r="V666" s="51">
        <v>17.7</v>
      </c>
      <c r="W666" s="323">
        <v>3</v>
      </c>
      <c r="X666" s="323">
        <v>1</v>
      </c>
      <c r="Y666" s="323">
        <v>1</v>
      </c>
      <c r="Z666" s="323">
        <v>9</v>
      </c>
      <c r="AA666" s="323">
        <v>2</v>
      </c>
      <c r="AB666" s="323">
        <v>1</v>
      </c>
      <c r="AC666" s="323">
        <v>12</v>
      </c>
      <c r="AD666" s="323" t="s">
        <v>1077</v>
      </c>
    </row>
    <row r="667" spans="1:30" s="323" customFormat="1" ht="14.45">
      <c r="A667" s="62">
        <v>45427</v>
      </c>
      <c r="B667" s="56" t="s">
        <v>1146</v>
      </c>
      <c r="C667" s="56">
        <v>102</v>
      </c>
      <c r="D667" s="56"/>
      <c r="E667" s="56"/>
      <c r="F667" s="56" t="s">
        <v>218</v>
      </c>
      <c r="G667" s="56">
        <v>24</v>
      </c>
      <c r="H667" s="56">
        <v>75.599999999999994</v>
      </c>
      <c r="I667" s="56">
        <v>8.3000000000000007</v>
      </c>
      <c r="J667" s="56">
        <v>41.3</v>
      </c>
      <c r="K667" s="56">
        <v>0.35</v>
      </c>
      <c r="L667" s="56">
        <v>2.5999999999999999E-2</v>
      </c>
      <c r="M667" s="56">
        <v>0.6</v>
      </c>
      <c r="N667" s="56">
        <v>5.8</v>
      </c>
      <c r="O667" s="301">
        <v>9.6999999999999993</v>
      </c>
      <c r="P667" s="302">
        <v>109</v>
      </c>
      <c r="Q667" s="322">
        <v>0.52083333333333337</v>
      </c>
      <c r="R667" s="323">
        <v>70</v>
      </c>
      <c r="S667" s="323">
        <v>75</v>
      </c>
      <c r="V667" s="51">
        <v>19.7</v>
      </c>
      <c r="W667" s="323">
        <v>2</v>
      </c>
      <c r="X667" s="323">
        <v>1</v>
      </c>
      <c r="Y667" s="323">
        <v>0</v>
      </c>
      <c r="Z667" s="323">
        <v>6</v>
      </c>
      <c r="AA667" s="323">
        <v>2</v>
      </c>
      <c r="AB667" s="323">
        <v>0</v>
      </c>
      <c r="AC667" s="323">
        <v>8</v>
      </c>
      <c r="AD667" s="323" t="s">
        <v>183</v>
      </c>
    </row>
    <row r="668" spans="1:30" s="323" customFormat="1" ht="14.45">
      <c r="A668" s="62">
        <v>45427</v>
      </c>
      <c r="B668" s="56" t="s">
        <v>1147</v>
      </c>
      <c r="C668" s="56">
        <v>300</v>
      </c>
      <c r="D668" s="56"/>
      <c r="E668" s="56"/>
      <c r="F668" s="56" t="s">
        <v>218</v>
      </c>
      <c r="G668" s="56">
        <v>140</v>
      </c>
      <c r="H668" s="56">
        <v>438</v>
      </c>
      <c r="I668" s="56">
        <v>7.5</v>
      </c>
      <c r="J668" s="56">
        <v>224.2</v>
      </c>
      <c r="K668" s="56">
        <v>5.12</v>
      </c>
      <c r="L668" s="56">
        <v>6.2E-2</v>
      </c>
      <c r="M668" s="56">
        <v>0.8</v>
      </c>
      <c r="N668" s="56">
        <v>1.6</v>
      </c>
      <c r="O668" s="301">
        <v>9.84</v>
      </c>
      <c r="P668" s="302">
        <v>98.3</v>
      </c>
      <c r="Q668" s="322">
        <v>0.375</v>
      </c>
      <c r="U668" s="323">
        <v>18</v>
      </c>
      <c r="V668" s="51">
        <v>15.8</v>
      </c>
      <c r="W668" s="323">
        <v>3</v>
      </c>
      <c r="X668" s="323">
        <v>2</v>
      </c>
      <c r="Y668" s="323">
        <v>1</v>
      </c>
      <c r="Z668" s="323">
        <v>9</v>
      </c>
      <c r="AA668" s="323">
        <v>4</v>
      </c>
      <c r="AB668" s="323">
        <v>1</v>
      </c>
      <c r="AC668" s="323">
        <v>14</v>
      </c>
      <c r="AD668" s="323" t="s">
        <v>183</v>
      </c>
    </row>
    <row r="669" spans="1:30" s="323" customFormat="1" ht="14.45">
      <c r="A669" s="62">
        <v>45427</v>
      </c>
      <c r="B669" s="56" t="s">
        <v>1148</v>
      </c>
      <c r="C669" s="56">
        <v>109</v>
      </c>
      <c r="D669" s="320" t="s">
        <v>68</v>
      </c>
      <c r="E669" s="56" t="s">
        <v>1098</v>
      </c>
      <c r="F669" s="56" t="s">
        <v>218</v>
      </c>
      <c r="G669" s="56">
        <v>32</v>
      </c>
      <c r="H669" s="56">
        <v>95.4</v>
      </c>
      <c r="I669" s="56">
        <v>7.6</v>
      </c>
      <c r="J669" s="56">
        <v>46.9</v>
      </c>
      <c r="K669" s="56">
        <v>0.52</v>
      </c>
      <c r="L669" s="56">
        <v>2.7E-2</v>
      </c>
      <c r="M669" s="56">
        <v>0.8</v>
      </c>
      <c r="N669" s="56">
        <v>4.5</v>
      </c>
      <c r="O669" s="301">
        <v>9.83</v>
      </c>
      <c r="P669" s="302">
        <v>102.9</v>
      </c>
      <c r="Q669" s="322">
        <v>0.4375</v>
      </c>
      <c r="U669" s="323">
        <v>20.6</v>
      </c>
      <c r="V669" s="51">
        <v>18.5</v>
      </c>
      <c r="W669" s="323">
        <v>2</v>
      </c>
      <c r="X669" s="323">
        <v>1</v>
      </c>
      <c r="Y669" s="323">
        <v>0</v>
      </c>
      <c r="Z669" s="323">
        <v>6</v>
      </c>
      <c r="AA669" s="323">
        <v>2</v>
      </c>
      <c r="AB669" s="323">
        <v>0</v>
      </c>
      <c r="AC669" s="323">
        <v>8</v>
      </c>
      <c r="AD669" s="323" t="s">
        <v>1149</v>
      </c>
    </row>
    <row r="670" spans="1:30" s="323" customFormat="1" ht="28.9">
      <c r="A670" s="62">
        <v>45427</v>
      </c>
      <c r="B670" s="56" t="s">
        <v>1150</v>
      </c>
      <c r="C670" s="56">
        <v>307</v>
      </c>
      <c r="D670" s="56" t="s">
        <v>138</v>
      </c>
      <c r="E670" s="56" t="s">
        <v>1102</v>
      </c>
      <c r="F670" s="56" t="s">
        <v>218</v>
      </c>
      <c r="G670" s="56">
        <v>76</v>
      </c>
      <c r="H670" s="56">
        <v>217.8</v>
      </c>
      <c r="I670" s="56">
        <v>7.5</v>
      </c>
      <c r="J670" s="56">
        <v>105.8</v>
      </c>
      <c r="K670" s="56">
        <v>0.53</v>
      </c>
      <c r="L670" s="56">
        <v>2.8000000000000001E-2</v>
      </c>
      <c r="M670" s="56">
        <v>0.1</v>
      </c>
      <c r="N670" s="56">
        <v>2.8</v>
      </c>
      <c r="O670" s="323">
        <v>10.57</v>
      </c>
      <c r="P670" s="323">
        <v>110.2</v>
      </c>
      <c r="T670" s="323">
        <v>17</v>
      </c>
      <c r="U670" s="323">
        <v>21</v>
      </c>
      <c r="V670" s="323">
        <v>17.5</v>
      </c>
      <c r="W670" s="323">
        <v>5</v>
      </c>
      <c r="X670" s="323">
        <v>3</v>
      </c>
      <c r="Y670" s="323">
        <v>2</v>
      </c>
      <c r="Z670" s="323">
        <v>15</v>
      </c>
      <c r="AA670" s="323">
        <v>6</v>
      </c>
      <c r="AB670" s="323">
        <v>2</v>
      </c>
      <c r="AC670" s="323">
        <v>23</v>
      </c>
      <c r="AD670" s="323" t="s">
        <v>185</v>
      </c>
    </row>
    <row r="671" spans="1:30" s="323" customFormat="1" ht="28.9">
      <c r="A671" s="62">
        <v>45427</v>
      </c>
      <c r="B671" s="56" t="s">
        <v>1151</v>
      </c>
      <c r="C671" s="56">
        <v>308</v>
      </c>
      <c r="D671" s="56" t="s">
        <v>142</v>
      </c>
      <c r="E671" s="56" t="s">
        <v>1100</v>
      </c>
      <c r="F671" s="56" t="s">
        <v>218</v>
      </c>
      <c r="G671" s="56">
        <v>96</v>
      </c>
      <c r="H671" s="56">
        <v>348</v>
      </c>
      <c r="I671" s="56">
        <v>8.6</v>
      </c>
      <c r="J671" s="56">
        <v>168.1</v>
      </c>
      <c r="K671" s="56">
        <v>1.47</v>
      </c>
      <c r="L671" s="56">
        <v>8.3000000000000004E-2</v>
      </c>
      <c r="M671" s="56">
        <v>1.4</v>
      </c>
      <c r="N671" s="56">
        <v>1.6</v>
      </c>
      <c r="O671" s="323">
        <v>11.65</v>
      </c>
      <c r="P671" s="323">
        <v>128</v>
      </c>
      <c r="Q671" s="322">
        <v>0.51041666666666663</v>
      </c>
      <c r="R671" s="323">
        <v>69</v>
      </c>
      <c r="S671" s="323">
        <v>73</v>
      </c>
      <c r="U671" s="323" t="s">
        <v>836</v>
      </c>
      <c r="V671" s="323">
        <v>20.100000000000001</v>
      </c>
      <c r="W671" s="323">
        <v>4</v>
      </c>
      <c r="X671" s="323">
        <v>1</v>
      </c>
      <c r="Y671" s="323">
        <v>1</v>
      </c>
      <c r="Z671" s="323">
        <v>15</v>
      </c>
      <c r="AA671" s="323">
        <v>12</v>
      </c>
      <c r="AB671" s="323">
        <v>2</v>
      </c>
      <c r="AC671" s="323">
        <v>1</v>
      </c>
      <c r="AD671" s="323" t="s">
        <v>183</v>
      </c>
    </row>
    <row r="672" spans="1:30" s="323" customFormat="1" ht="14.45">
      <c r="A672" s="62">
        <v>45427</v>
      </c>
      <c r="B672" s="56" t="s">
        <v>1152</v>
      </c>
      <c r="C672" s="56">
        <v>110</v>
      </c>
      <c r="D672" s="56"/>
      <c r="E672" s="56"/>
      <c r="F672" s="56" t="s">
        <v>218</v>
      </c>
      <c r="G672" s="56">
        <v>12</v>
      </c>
      <c r="H672" s="56">
        <v>41.8</v>
      </c>
      <c r="I672" s="56">
        <v>7.8</v>
      </c>
      <c r="J672" s="56">
        <v>31</v>
      </c>
      <c r="K672" s="56">
        <v>0.33</v>
      </c>
      <c r="L672" s="56">
        <v>2.8000000000000001E-2</v>
      </c>
      <c r="M672" s="56">
        <v>2</v>
      </c>
      <c r="N672" s="56">
        <v>8.4</v>
      </c>
      <c r="O672" s="323">
        <v>9.9</v>
      </c>
      <c r="P672" s="323">
        <v>108</v>
      </c>
      <c r="Q672" s="322">
        <v>0.58333333333333337</v>
      </c>
      <c r="U672" s="323">
        <v>24.5</v>
      </c>
      <c r="V672" s="323">
        <v>19.5</v>
      </c>
      <c r="W672" s="323">
        <v>4</v>
      </c>
      <c r="X672" s="323">
        <v>5</v>
      </c>
      <c r="Y672" s="323">
        <v>2</v>
      </c>
      <c r="Z672" s="323">
        <v>24</v>
      </c>
      <c r="AA672" s="323">
        <v>12</v>
      </c>
      <c r="AB672" s="323">
        <v>10</v>
      </c>
      <c r="AC672" s="323">
        <v>2</v>
      </c>
      <c r="AD672" s="323" t="s">
        <v>185</v>
      </c>
    </row>
    <row r="673" spans="1:30" s="323" customFormat="1" ht="14.45">
      <c r="A673" s="62">
        <v>45427</v>
      </c>
      <c r="B673" s="56" t="s">
        <v>1153</v>
      </c>
      <c r="C673" s="56">
        <v>110.5</v>
      </c>
      <c r="D673" s="56"/>
      <c r="E673" s="56"/>
      <c r="F673" s="56" t="s">
        <v>218</v>
      </c>
      <c r="G673" s="56">
        <v>16</v>
      </c>
      <c r="H673" s="56">
        <v>52.8</v>
      </c>
      <c r="I673" s="56">
        <v>7.5</v>
      </c>
      <c r="J673" s="56">
        <v>37.299999999999997</v>
      </c>
      <c r="K673" s="56">
        <v>0.31</v>
      </c>
      <c r="L673" s="56">
        <v>0.03</v>
      </c>
      <c r="M673" s="56">
        <v>1.6</v>
      </c>
      <c r="N673" s="56">
        <v>7.9</v>
      </c>
    </row>
    <row r="674" spans="1:30" s="323" customFormat="1" ht="14.45">
      <c r="A674" s="62">
        <v>45427</v>
      </c>
      <c r="B674" s="56" t="s">
        <v>1154</v>
      </c>
      <c r="C674" s="56" t="s">
        <v>1155</v>
      </c>
      <c r="D674" s="56"/>
      <c r="E674" s="56"/>
      <c r="F674" s="56" t="s">
        <v>218</v>
      </c>
      <c r="G674" s="56">
        <v>2</v>
      </c>
      <c r="H674" s="56">
        <v>0.6</v>
      </c>
      <c r="I674" s="56">
        <v>7.1</v>
      </c>
      <c r="J674" s="56">
        <v>2.9</v>
      </c>
      <c r="K674" s="56">
        <v>0.09</v>
      </c>
      <c r="L674" s="56">
        <v>1.9E-2</v>
      </c>
      <c r="M674" s="56">
        <v>0</v>
      </c>
      <c r="N674" s="56">
        <v>0.3</v>
      </c>
    </row>
    <row r="675" spans="1:30" s="323" customFormat="1" ht="14.45">
      <c r="A675" s="62">
        <v>45428</v>
      </c>
      <c r="B675" s="56" t="s">
        <v>1156</v>
      </c>
      <c r="C675" s="56">
        <v>103</v>
      </c>
      <c r="D675" s="56"/>
      <c r="E675" s="56"/>
      <c r="F675" s="56" t="s">
        <v>218</v>
      </c>
      <c r="G675" s="56">
        <v>8</v>
      </c>
      <c r="H675" s="56">
        <v>23.5</v>
      </c>
      <c r="I675" s="56">
        <v>5.8</v>
      </c>
      <c r="J675" s="56">
        <v>30.4</v>
      </c>
      <c r="K675" s="56">
        <v>0.16</v>
      </c>
      <c r="L675" s="56">
        <v>3.1E-2</v>
      </c>
      <c r="M675" s="56">
        <v>1.7</v>
      </c>
      <c r="N675" s="56">
        <v>12</v>
      </c>
      <c r="O675" s="323">
        <v>10</v>
      </c>
      <c r="P675" s="323">
        <v>108.4</v>
      </c>
      <c r="Q675" s="322">
        <v>0.59375</v>
      </c>
      <c r="S675" s="323">
        <v>78</v>
      </c>
      <c r="V675" s="323">
        <v>19.100000000000001</v>
      </c>
      <c r="W675" s="323">
        <v>3</v>
      </c>
      <c r="X675" s="323">
        <v>1</v>
      </c>
      <c r="Y675" s="323">
        <v>0</v>
      </c>
      <c r="Z675" s="323">
        <v>9</v>
      </c>
      <c r="AA675" s="323">
        <v>2</v>
      </c>
      <c r="AB675" s="323">
        <v>0</v>
      </c>
      <c r="AC675" s="323">
        <v>12</v>
      </c>
      <c r="AD675" s="323" t="s">
        <v>183</v>
      </c>
    </row>
    <row r="676" spans="1:30" s="323" customFormat="1" ht="14.45">
      <c r="A676" s="62">
        <v>45428</v>
      </c>
      <c r="B676" s="56" t="s">
        <v>1157</v>
      </c>
      <c r="C676" s="56">
        <v>104</v>
      </c>
      <c r="D676" s="56"/>
      <c r="E676" s="56"/>
      <c r="F676" s="56" t="s">
        <v>218</v>
      </c>
      <c r="G676" s="56">
        <v>4</v>
      </c>
      <c r="H676" s="56">
        <v>36.299999999999997</v>
      </c>
      <c r="I676" s="56">
        <v>5.7</v>
      </c>
      <c r="J676" s="56">
        <v>32</v>
      </c>
      <c r="K676" s="56">
        <v>0.27</v>
      </c>
      <c r="L676" s="56">
        <v>0.03</v>
      </c>
      <c r="M676" s="56">
        <v>1.3</v>
      </c>
      <c r="N676" s="56">
        <v>9.5</v>
      </c>
      <c r="O676" s="323">
        <v>10.4</v>
      </c>
      <c r="P676" s="323">
        <v>115.1</v>
      </c>
      <c r="Q676" s="322">
        <v>0.71180555555555558</v>
      </c>
      <c r="S676" s="323">
        <v>84</v>
      </c>
      <c r="T676" s="323" t="s">
        <v>836</v>
      </c>
      <c r="V676" s="323">
        <v>20.9</v>
      </c>
      <c r="W676" s="323">
        <v>4</v>
      </c>
      <c r="X676" s="323">
        <v>1</v>
      </c>
      <c r="Y676" s="323">
        <v>1</v>
      </c>
      <c r="Z676" s="323">
        <v>12</v>
      </c>
      <c r="AA676" s="323">
        <v>2</v>
      </c>
      <c r="AB676" s="323">
        <v>1</v>
      </c>
      <c r="AC676" s="323">
        <v>15</v>
      </c>
      <c r="AD676" s="323" t="s">
        <v>183</v>
      </c>
    </row>
    <row r="677" spans="1:30" s="323" customFormat="1" ht="14.45">
      <c r="A677" s="62">
        <v>45428</v>
      </c>
      <c r="B677" s="56" t="s">
        <v>1158</v>
      </c>
      <c r="C677" s="56">
        <v>201</v>
      </c>
      <c r="D677" s="56"/>
      <c r="E677" s="56"/>
      <c r="F677" s="56" t="s">
        <v>218</v>
      </c>
      <c r="G677" s="56">
        <v>44</v>
      </c>
      <c r="H677" s="56">
        <v>126.2</v>
      </c>
      <c r="I677" s="56">
        <v>6.8</v>
      </c>
      <c r="J677" s="56">
        <v>62.6</v>
      </c>
      <c r="K677" s="56">
        <v>0.41</v>
      </c>
      <c r="L677" s="56">
        <v>2.7E-2</v>
      </c>
      <c r="M677" s="56">
        <v>1.1000000000000001</v>
      </c>
      <c r="N677" s="56">
        <v>3.8</v>
      </c>
      <c r="O677" s="323">
        <v>10.75</v>
      </c>
      <c r="P677" s="323">
        <v>120.1</v>
      </c>
      <c r="Q677" s="322">
        <v>0.625</v>
      </c>
      <c r="S677" s="323">
        <v>74</v>
      </c>
      <c r="V677" s="323">
        <v>21.1</v>
      </c>
      <c r="W677" s="323">
        <v>4</v>
      </c>
      <c r="X677" s="323">
        <v>2</v>
      </c>
      <c r="Y677" s="323">
        <v>2</v>
      </c>
      <c r="Z677" s="323">
        <v>12</v>
      </c>
      <c r="AA677" s="323">
        <v>4</v>
      </c>
      <c r="AB677" s="323">
        <v>2</v>
      </c>
      <c r="AC677" s="323">
        <v>18</v>
      </c>
      <c r="AD677" s="323" t="s">
        <v>184</v>
      </c>
    </row>
    <row r="678" spans="1:30" s="323" customFormat="1" ht="14.45">
      <c r="A678" s="62">
        <v>45428</v>
      </c>
      <c r="B678" s="56" t="s">
        <v>1159</v>
      </c>
      <c r="C678" s="56" t="s">
        <v>1160</v>
      </c>
      <c r="D678" s="56"/>
      <c r="E678" s="56"/>
      <c r="F678" s="56" t="s">
        <v>218</v>
      </c>
      <c r="G678" s="56">
        <v>40</v>
      </c>
      <c r="H678" s="56">
        <v>126.4</v>
      </c>
      <c r="I678" s="56">
        <v>6.8</v>
      </c>
      <c r="J678" s="56">
        <v>63.9</v>
      </c>
      <c r="K678" s="56">
        <v>0.42</v>
      </c>
      <c r="L678" s="56">
        <v>2.5000000000000001E-2</v>
      </c>
      <c r="M678" s="56">
        <v>1.6</v>
      </c>
      <c r="N678" s="56">
        <v>3.6</v>
      </c>
    </row>
    <row r="679" spans="1:30" s="323" customFormat="1" ht="14.45">
      <c r="A679" s="62">
        <v>45431</v>
      </c>
      <c r="B679" s="56" t="s">
        <v>1161</v>
      </c>
      <c r="C679" s="56">
        <v>303</v>
      </c>
      <c r="D679" s="56"/>
      <c r="E679" s="56"/>
      <c r="F679" s="56" t="s">
        <v>218</v>
      </c>
      <c r="G679" s="56">
        <v>100</v>
      </c>
      <c r="H679" s="56">
        <v>336</v>
      </c>
      <c r="I679" s="56">
        <v>7.3</v>
      </c>
      <c r="J679" s="56">
        <v>160.69999999999999</v>
      </c>
      <c r="K679" s="56">
        <v>4.26</v>
      </c>
      <c r="L679" s="56">
        <v>4.8000000000000001E-2</v>
      </c>
      <c r="M679" s="56">
        <v>3</v>
      </c>
      <c r="N679" s="56">
        <v>0.6</v>
      </c>
      <c r="O679" s="323">
        <v>10.3</v>
      </c>
      <c r="P679" s="323">
        <v>103.1</v>
      </c>
      <c r="Q679" s="322">
        <v>0.61944444444444446</v>
      </c>
      <c r="R679" s="323">
        <v>60</v>
      </c>
      <c r="S679" s="323">
        <v>84</v>
      </c>
      <c r="V679" s="323">
        <v>16.100000000000001</v>
      </c>
      <c r="W679" s="323">
        <v>2</v>
      </c>
      <c r="X679" s="323">
        <v>1</v>
      </c>
      <c r="Y679" s="323">
        <v>1</v>
      </c>
      <c r="Z679" s="323">
        <v>6</v>
      </c>
      <c r="AA679" s="323">
        <v>2</v>
      </c>
      <c r="AB679" s="323">
        <v>1</v>
      </c>
      <c r="AC679" s="323">
        <v>9</v>
      </c>
      <c r="AD679" s="323" t="s">
        <v>182</v>
      </c>
    </row>
    <row r="680" spans="1:30" s="323" customFormat="1" ht="14.45">
      <c r="A680" s="62">
        <v>45431</v>
      </c>
      <c r="B680" s="56" t="s">
        <v>1162</v>
      </c>
      <c r="C680" s="56">
        <v>304</v>
      </c>
      <c r="D680" s="56"/>
      <c r="E680" s="56"/>
      <c r="F680" s="56" t="s">
        <v>218</v>
      </c>
      <c r="G680" s="56">
        <v>140</v>
      </c>
      <c r="H680" s="56">
        <v>451</v>
      </c>
      <c r="I680" s="56">
        <v>6.8</v>
      </c>
      <c r="J680" s="56">
        <v>208.4</v>
      </c>
      <c r="K680" s="56">
        <v>3.37</v>
      </c>
      <c r="L680" s="56">
        <v>3.3000000000000002E-2</v>
      </c>
      <c r="M680" s="56">
        <v>0</v>
      </c>
      <c r="N680" s="56">
        <v>0.7</v>
      </c>
      <c r="O680" s="323">
        <v>9.33</v>
      </c>
      <c r="P680" s="323">
        <v>92.6</v>
      </c>
      <c r="Q680" s="322">
        <v>0.58333333333333337</v>
      </c>
      <c r="R680" s="323">
        <v>58</v>
      </c>
      <c r="S680" s="323">
        <v>86</v>
      </c>
      <c r="V680" s="323">
        <v>15.8</v>
      </c>
      <c r="W680" s="323">
        <v>2</v>
      </c>
      <c r="X680" s="323">
        <v>1</v>
      </c>
      <c r="Y680" s="323">
        <v>0</v>
      </c>
      <c r="Z680" s="323">
        <v>6</v>
      </c>
      <c r="AA680" s="323">
        <v>2</v>
      </c>
      <c r="AB680" s="323">
        <v>0</v>
      </c>
      <c r="AC680" s="323">
        <v>8</v>
      </c>
      <c r="AD680" s="323" t="s">
        <v>182</v>
      </c>
    </row>
    <row r="681" spans="1:30" s="323" customFormat="1" ht="14.45">
      <c r="A681" s="62">
        <v>45445</v>
      </c>
      <c r="B681" s="56" t="s">
        <v>1163</v>
      </c>
      <c r="C681" s="56">
        <v>302</v>
      </c>
      <c r="D681" s="56"/>
      <c r="E681" s="56"/>
      <c r="F681" s="56" t="s">
        <v>218</v>
      </c>
      <c r="G681" s="56">
        <v>160</v>
      </c>
      <c r="H681" s="56">
        <v>420</v>
      </c>
      <c r="I681" s="56">
        <v>7</v>
      </c>
      <c r="J681" s="56">
        <v>249.8</v>
      </c>
      <c r="K681" s="56">
        <v>4.9400000000000004</v>
      </c>
      <c r="L681" s="56">
        <v>5.5E-2</v>
      </c>
      <c r="M681" s="56">
        <v>0.3</v>
      </c>
      <c r="N681" s="56">
        <v>0.9</v>
      </c>
      <c r="O681" s="323">
        <v>9.76</v>
      </c>
      <c r="P681" s="323">
        <v>103</v>
      </c>
      <c r="Q681" s="322">
        <v>0.57291666666666663</v>
      </c>
      <c r="T681" s="323">
        <v>18</v>
      </c>
      <c r="U681" s="323">
        <v>31</v>
      </c>
      <c r="V681" s="323">
        <v>17.8</v>
      </c>
      <c r="W681" s="323">
        <v>7</v>
      </c>
      <c r="X681" s="323">
        <v>2</v>
      </c>
      <c r="Y681" s="323">
        <v>3</v>
      </c>
      <c r="Z681" s="323">
        <v>21</v>
      </c>
      <c r="AA681" s="323">
        <v>4</v>
      </c>
      <c r="AB681" s="323">
        <v>3</v>
      </c>
      <c r="AC681" s="323">
        <v>28</v>
      </c>
      <c r="AD681" s="323" t="s">
        <v>185</v>
      </c>
    </row>
    <row r="682" spans="1:30" s="323" customFormat="1" ht="14.45">
      <c r="A682" s="62">
        <v>45508</v>
      </c>
      <c r="B682" s="56" t="s">
        <v>1164</v>
      </c>
      <c r="C682" s="56">
        <v>205</v>
      </c>
      <c r="D682" s="56" t="s">
        <v>1165</v>
      </c>
      <c r="E682" s="56" t="s">
        <v>1165</v>
      </c>
      <c r="F682" s="56" t="s">
        <v>218</v>
      </c>
      <c r="G682" s="56">
        <v>48</v>
      </c>
      <c r="H682" s="56">
        <v>154.6</v>
      </c>
      <c r="I682" s="56">
        <v>7.3</v>
      </c>
      <c r="J682" s="56">
        <v>79.8</v>
      </c>
      <c r="K682" s="56">
        <v>0.34300000000000003</v>
      </c>
      <c r="L682" s="56">
        <v>2.3E-2</v>
      </c>
      <c r="M682" s="56">
        <v>1.4</v>
      </c>
      <c r="N682" s="56">
        <v>1.2</v>
      </c>
      <c r="O682" s="174">
        <v>7.87</v>
      </c>
      <c r="P682" s="302">
        <v>94.2</v>
      </c>
      <c r="Q682" s="324">
        <v>0.39583333333333331</v>
      </c>
      <c r="R682" s="325"/>
      <c r="S682" s="325"/>
      <c r="T682" s="325"/>
      <c r="U682" s="325">
        <v>25.3</v>
      </c>
      <c r="V682" s="325">
        <v>24.4</v>
      </c>
      <c r="W682" s="51">
        <v>1</v>
      </c>
      <c r="X682" s="325">
        <v>1</v>
      </c>
      <c r="Y682" s="325">
        <v>0</v>
      </c>
      <c r="Z682" s="325">
        <v>3</v>
      </c>
      <c r="AA682" s="325">
        <v>2</v>
      </c>
      <c r="AB682" s="325">
        <v>0</v>
      </c>
      <c r="AC682" s="325">
        <v>5</v>
      </c>
      <c r="AD682" s="323" t="s">
        <v>182</v>
      </c>
    </row>
    <row r="683" spans="1:30" s="323" customFormat="1" ht="14.45">
      <c r="A683" s="62">
        <v>45510</v>
      </c>
      <c r="B683" s="56" t="s">
        <v>1166</v>
      </c>
      <c r="C683" s="56">
        <v>110</v>
      </c>
      <c r="D683" s="56" t="s">
        <v>1167</v>
      </c>
      <c r="E683" s="56" t="s">
        <v>1167</v>
      </c>
      <c r="F683" s="56" t="s">
        <v>218</v>
      </c>
      <c r="G683" s="56">
        <v>28</v>
      </c>
      <c r="H683" s="56">
        <v>82.3</v>
      </c>
      <c r="I683" s="56">
        <v>7.2</v>
      </c>
      <c r="J683" s="56">
        <v>50.1</v>
      </c>
      <c r="K683" s="56">
        <v>9.1999999999999998E-2</v>
      </c>
      <c r="L683" s="56">
        <v>2.3E-2</v>
      </c>
      <c r="M683" s="56">
        <v>1.1000000000000001</v>
      </c>
      <c r="N683" s="56">
        <v>2.4</v>
      </c>
      <c r="O683" s="174">
        <v>6.88</v>
      </c>
      <c r="P683" s="302">
        <v>88.8</v>
      </c>
      <c r="Q683" s="324">
        <v>0.42708333333333331</v>
      </c>
      <c r="R683" s="325">
        <v>84</v>
      </c>
      <c r="S683" s="325">
        <v>91</v>
      </c>
      <c r="T683" s="325"/>
      <c r="U683" s="325"/>
      <c r="V683" s="325">
        <v>28.3</v>
      </c>
      <c r="W683" s="51">
        <v>6</v>
      </c>
      <c r="X683" s="325">
        <v>3</v>
      </c>
      <c r="Y683" s="325">
        <v>2</v>
      </c>
      <c r="Z683" s="325">
        <v>18</v>
      </c>
      <c r="AA683" s="325">
        <v>6</v>
      </c>
      <c r="AB683" s="325">
        <v>2</v>
      </c>
      <c r="AC683" s="325">
        <v>26</v>
      </c>
      <c r="AD683" s="323" t="s">
        <v>185</v>
      </c>
    </row>
    <row r="684" spans="1:30" s="323" customFormat="1" ht="14.45">
      <c r="A684" s="62">
        <v>45510</v>
      </c>
      <c r="B684" s="56" t="s">
        <v>1168</v>
      </c>
      <c r="C684" s="56" t="s">
        <v>1169</v>
      </c>
      <c r="D684" s="56" t="s">
        <v>1170</v>
      </c>
      <c r="E684" s="56" t="s">
        <v>1170</v>
      </c>
      <c r="F684" s="56" t="s">
        <v>218</v>
      </c>
      <c r="G684" s="56">
        <v>32</v>
      </c>
      <c r="H684" s="56">
        <v>85.2</v>
      </c>
      <c r="I684" s="56">
        <v>7</v>
      </c>
      <c r="J684" s="56">
        <v>51.7</v>
      </c>
      <c r="K684" s="56">
        <v>0.16</v>
      </c>
      <c r="L684" s="56">
        <v>2.3E-2</v>
      </c>
      <c r="M684" s="56">
        <v>2</v>
      </c>
      <c r="N684" s="56">
        <v>3.7</v>
      </c>
      <c r="O684" s="174"/>
      <c r="P684" s="302"/>
      <c r="Q684" s="324"/>
      <c r="R684" s="325"/>
      <c r="S684" s="325"/>
      <c r="T684" s="325"/>
      <c r="U684" s="325"/>
      <c r="V684" s="325"/>
      <c r="W684" s="51"/>
    </row>
    <row r="685" spans="1:30" s="323" customFormat="1" ht="14.45">
      <c r="A685" s="62">
        <v>45510</v>
      </c>
      <c r="B685" s="56" t="s">
        <v>1171</v>
      </c>
      <c r="C685" s="56">
        <v>303</v>
      </c>
      <c r="D685" s="56" t="s">
        <v>949</v>
      </c>
      <c r="E685" s="56" t="s">
        <v>949</v>
      </c>
      <c r="F685" s="56" t="s">
        <v>218</v>
      </c>
      <c r="G685" s="56">
        <v>112</v>
      </c>
      <c r="H685" s="56">
        <v>302</v>
      </c>
      <c r="I685" s="56">
        <v>6.9</v>
      </c>
      <c r="J685" s="56">
        <v>184.8</v>
      </c>
      <c r="K685" s="56">
        <v>3.9289999999999998</v>
      </c>
      <c r="L685" s="56">
        <v>3.4000000000000002E-2</v>
      </c>
      <c r="M685" s="56">
        <v>0</v>
      </c>
      <c r="N685" s="56">
        <v>0.3</v>
      </c>
      <c r="O685" s="174">
        <v>9.9</v>
      </c>
      <c r="P685" s="302">
        <v>100.2</v>
      </c>
      <c r="Q685" s="324">
        <v>0.45833333333333331</v>
      </c>
      <c r="R685" s="325">
        <v>62</v>
      </c>
      <c r="S685" s="325">
        <v>82</v>
      </c>
      <c r="T685" s="325"/>
      <c r="U685" s="325"/>
      <c r="V685" s="325">
        <v>17.100000000000001</v>
      </c>
      <c r="W685" s="51">
        <v>2</v>
      </c>
      <c r="X685" s="325">
        <v>1</v>
      </c>
      <c r="Y685" s="325">
        <v>4</v>
      </c>
      <c r="Z685" s="325">
        <v>6</v>
      </c>
      <c r="AA685" s="325">
        <v>2</v>
      </c>
      <c r="AB685" s="325">
        <v>4</v>
      </c>
      <c r="AC685" s="325">
        <v>12</v>
      </c>
      <c r="AD685" s="323" t="s">
        <v>183</v>
      </c>
    </row>
    <row r="686" spans="1:30" s="323" customFormat="1" ht="14.45">
      <c r="A686" s="62">
        <v>45510</v>
      </c>
      <c r="B686" s="56" t="s">
        <v>1172</v>
      </c>
      <c r="C686" s="56">
        <v>304</v>
      </c>
      <c r="D686" s="56" t="s">
        <v>951</v>
      </c>
      <c r="E686" s="56" t="s">
        <v>951</v>
      </c>
      <c r="F686" s="56" t="s">
        <v>218</v>
      </c>
      <c r="G686" s="56">
        <v>160</v>
      </c>
      <c r="H686" s="56">
        <v>406</v>
      </c>
      <c r="I686" s="56">
        <v>6.9</v>
      </c>
      <c r="J686" s="56">
        <v>238.4</v>
      </c>
      <c r="K686" s="56">
        <v>3.984</v>
      </c>
      <c r="L686" s="56">
        <v>2.5999999999999999E-2</v>
      </c>
      <c r="M686" s="56">
        <v>4.7</v>
      </c>
      <c r="N686" s="56">
        <v>0.4</v>
      </c>
      <c r="O686" s="174">
        <v>10.050000000000001</v>
      </c>
      <c r="P686" s="302">
        <v>105.5</v>
      </c>
      <c r="Q686" s="324">
        <v>0.41666666666666669</v>
      </c>
      <c r="R686" s="325">
        <v>62</v>
      </c>
      <c r="S686" s="325">
        <v>82</v>
      </c>
      <c r="T686" s="325"/>
      <c r="U686" s="325"/>
      <c r="V686" s="325">
        <v>18.2</v>
      </c>
      <c r="W686" s="51">
        <v>3</v>
      </c>
      <c r="X686" s="325">
        <v>2</v>
      </c>
      <c r="Y686" s="325">
        <v>2</v>
      </c>
      <c r="Z686" s="325">
        <v>9</v>
      </c>
      <c r="AA686" s="325">
        <v>4</v>
      </c>
      <c r="AB686" s="325">
        <v>2</v>
      </c>
      <c r="AC686" s="325">
        <v>15</v>
      </c>
      <c r="AD686" s="323" t="s">
        <v>183</v>
      </c>
    </row>
    <row r="687" spans="1:30" s="323" customFormat="1" ht="14.45">
      <c r="A687" s="62">
        <v>45510</v>
      </c>
      <c r="B687" s="56" t="s">
        <v>1173</v>
      </c>
      <c r="C687" s="56">
        <v>109</v>
      </c>
      <c r="D687" s="56" t="s">
        <v>874</v>
      </c>
      <c r="E687" s="56" t="s">
        <v>874</v>
      </c>
      <c r="F687" s="56" t="s">
        <v>218</v>
      </c>
      <c r="G687" s="56">
        <v>76</v>
      </c>
      <c r="H687" s="56">
        <v>187</v>
      </c>
      <c r="I687" s="56">
        <v>7</v>
      </c>
      <c r="J687" s="56">
        <v>107.6</v>
      </c>
      <c r="K687" s="56">
        <v>8.0000000000000002E-3</v>
      </c>
      <c r="L687" s="56">
        <v>0.02</v>
      </c>
      <c r="M687" s="56">
        <v>1.2</v>
      </c>
      <c r="N687" s="56">
        <v>0.7</v>
      </c>
      <c r="O687" s="174">
        <v>3.15</v>
      </c>
      <c r="P687" s="302">
        <v>40.5</v>
      </c>
      <c r="Q687" s="324">
        <v>0.4201388888888889</v>
      </c>
      <c r="R687" s="325"/>
      <c r="S687" s="325"/>
      <c r="T687" s="325">
        <v>28</v>
      </c>
      <c r="U687" s="325">
        <v>28</v>
      </c>
      <c r="V687" s="325">
        <v>28.3</v>
      </c>
      <c r="W687" s="51">
        <v>5</v>
      </c>
      <c r="X687" s="325">
        <v>2</v>
      </c>
      <c r="Y687" s="325">
        <v>1</v>
      </c>
      <c r="Z687" s="325">
        <v>15</v>
      </c>
      <c r="AA687" s="325">
        <v>4</v>
      </c>
      <c r="AB687" s="325">
        <v>1</v>
      </c>
      <c r="AC687" s="325">
        <v>20</v>
      </c>
      <c r="AD687" s="323" t="s">
        <v>184</v>
      </c>
    </row>
    <row r="688" spans="1:30" s="323" customFormat="1" ht="14.45">
      <c r="A688" s="62">
        <v>45510</v>
      </c>
      <c r="B688" s="56" t="s">
        <v>1174</v>
      </c>
      <c r="C688" s="56">
        <v>300</v>
      </c>
      <c r="D688" s="56" t="s">
        <v>945</v>
      </c>
      <c r="E688" s="56" t="s">
        <v>945</v>
      </c>
      <c r="F688" s="56" t="s">
        <v>218</v>
      </c>
      <c r="G688" s="56">
        <v>168</v>
      </c>
      <c r="H688" s="56">
        <v>427</v>
      </c>
      <c r="I688" s="56">
        <v>7.2</v>
      </c>
      <c r="J688" s="56">
        <v>232.8</v>
      </c>
      <c r="K688" s="56">
        <v>1.19</v>
      </c>
      <c r="L688" s="56">
        <v>2.1999999999999999E-2</v>
      </c>
      <c r="M688" s="56">
        <v>0.2</v>
      </c>
      <c r="N688" s="56">
        <v>0.5</v>
      </c>
      <c r="O688" s="174">
        <v>5.23</v>
      </c>
      <c r="P688" s="302">
        <v>62.2</v>
      </c>
      <c r="Q688" s="324">
        <v>0.375</v>
      </c>
      <c r="R688" s="325"/>
      <c r="S688" s="325"/>
      <c r="T688" s="325">
        <v>24</v>
      </c>
      <c r="U688" s="325">
        <v>23</v>
      </c>
      <c r="V688" s="325">
        <v>23.6</v>
      </c>
      <c r="W688" s="51">
        <v>5</v>
      </c>
      <c r="X688" s="325">
        <v>0</v>
      </c>
      <c r="Y688" s="325">
        <v>1</v>
      </c>
      <c r="Z688" s="325">
        <v>15</v>
      </c>
      <c r="AA688" s="325">
        <v>0</v>
      </c>
      <c r="AB688" s="325">
        <v>1</v>
      </c>
      <c r="AC688" s="325">
        <v>16</v>
      </c>
      <c r="AD688" s="323" t="s">
        <v>183</v>
      </c>
    </row>
    <row r="689" spans="1:30" s="323" customFormat="1" ht="14.45">
      <c r="A689" s="62">
        <v>45511</v>
      </c>
      <c r="B689" s="56" t="s">
        <v>1175</v>
      </c>
      <c r="C689" s="56">
        <v>102</v>
      </c>
      <c r="D689" s="56" t="s">
        <v>1176</v>
      </c>
      <c r="E689" s="56" t="s">
        <v>1176</v>
      </c>
      <c r="F689" s="56" t="s">
        <v>218</v>
      </c>
      <c r="G689" s="56">
        <v>68</v>
      </c>
      <c r="H689" s="56">
        <v>181.3</v>
      </c>
      <c r="I689" s="56">
        <v>7.3</v>
      </c>
      <c r="J689" s="56">
        <v>91.8</v>
      </c>
      <c r="K689" s="56">
        <v>0.13100000000000001</v>
      </c>
      <c r="L689" s="56">
        <v>2.4E-2</v>
      </c>
      <c r="M689" s="56">
        <v>8.3000000000000007</v>
      </c>
      <c r="N689" s="56">
        <v>5.3</v>
      </c>
      <c r="O689" s="174">
        <v>6.5</v>
      </c>
      <c r="P689" s="302">
        <v>75</v>
      </c>
      <c r="Q689" s="324">
        <v>0.375</v>
      </c>
      <c r="R689" s="325">
        <v>79.5</v>
      </c>
      <c r="S689" s="325">
        <v>80</v>
      </c>
      <c r="T689" s="325"/>
      <c r="U689" s="325"/>
      <c r="V689" s="325">
        <v>25.8</v>
      </c>
      <c r="W689" s="51">
        <v>2</v>
      </c>
      <c r="X689" s="325">
        <v>0</v>
      </c>
      <c r="Y689" s="325">
        <v>1</v>
      </c>
      <c r="Z689" s="325">
        <v>6</v>
      </c>
      <c r="AA689" s="325">
        <v>0</v>
      </c>
      <c r="AB689" s="325">
        <v>1</v>
      </c>
      <c r="AC689" s="325">
        <v>7</v>
      </c>
      <c r="AD689" s="323" t="s">
        <v>182</v>
      </c>
    </row>
    <row r="690" spans="1:30" s="323" customFormat="1" ht="28.9">
      <c r="A690" s="62">
        <v>45515</v>
      </c>
      <c r="B690" s="56" t="s">
        <v>1177</v>
      </c>
      <c r="C690" s="56">
        <v>307</v>
      </c>
      <c r="D690" s="56" t="s">
        <v>138</v>
      </c>
      <c r="E690" s="56" t="s">
        <v>1178</v>
      </c>
      <c r="F690" s="56" t="s">
        <v>218</v>
      </c>
      <c r="G690" s="56">
        <v>168</v>
      </c>
      <c r="H690" s="56">
        <v>432</v>
      </c>
      <c r="I690" s="56">
        <v>7.3</v>
      </c>
      <c r="J690" s="56">
        <v>226.6</v>
      </c>
      <c r="K690" s="56">
        <v>1.5609999999999999</v>
      </c>
      <c r="L690" s="56">
        <v>3.5999999999999997E-2</v>
      </c>
      <c r="M690" s="56">
        <v>3.7</v>
      </c>
      <c r="N690" s="56">
        <v>2</v>
      </c>
      <c r="O690" s="174">
        <v>6.3</v>
      </c>
      <c r="P690" s="302">
        <v>72</v>
      </c>
      <c r="Q690" s="324">
        <v>0.55555555555555558</v>
      </c>
      <c r="R690" s="325">
        <v>71</v>
      </c>
      <c r="S690" s="325">
        <v>66</v>
      </c>
      <c r="T690" s="325"/>
      <c r="U690" s="325"/>
      <c r="V690" s="325">
        <v>20.9</v>
      </c>
      <c r="W690" s="51">
        <v>4</v>
      </c>
      <c r="X690" s="325">
        <v>1</v>
      </c>
      <c r="Y690" s="325">
        <v>1</v>
      </c>
      <c r="Z690" s="325">
        <v>12</v>
      </c>
      <c r="AA690" s="325">
        <v>2</v>
      </c>
      <c r="AB690" s="325">
        <v>1</v>
      </c>
      <c r="AC690" s="325">
        <v>15</v>
      </c>
      <c r="AD690" s="323" t="s">
        <v>1077</v>
      </c>
    </row>
    <row r="691" spans="1:30" s="323" customFormat="1" ht="28.9">
      <c r="A691" s="62">
        <v>45515</v>
      </c>
      <c r="B691" s="56" t="s">
        <v>1179</v>
      </c>
      <c r="C691" s="56">
        <v>308</v>
      </c>
      <c r="D691" s="56" t="s">
        <v>142</v>
      </c>
      <c r="E691" s="56" t="s">
        <v>1180</v>
      </c>
      <c r="F691" s="56" t="s">
        <v>218</v>
      </c>
      <c r="G691" s="56">
        <v>160</v>
      </c>
      <c r="H691" s="56">
        <v>751</v>
      </c>
      <c r="I691" s="56">
        <v>7.8</v>
      </c>
      <c r="J691" s="56">
        <v>402.8</v>
      </c>
      <c r="K691" s="56">
        <v>5.431</v>
      </c>
      <c r="L691" s="56">
        <v>0.67300000000000004</v>
      </c>
      <c r="M691" s="56">
        <v>4.8</v>
      </c>
      <c r="N691" s="56">
        <v>3.6</v>
      </c>
      <c r="O691" s="174">
        <v>7.67</v>
      </c>
      <c r="P691" s="302">
        <v>91</v>
      </c>
      <c r="Q691" s="324">
        <v>0.61458333333333337</v>
      </c>
      <c r="R691" s="325">
        <v>74</v>
      </c>
      <c r="S691" s="325">
        <v>68</v>
      </c>
      <c r="T691" s="325"/>
      <c r="U691" s="325"/>
      <c r="V691" s="325">
        <v>23.6</v>
      </c>
      <c r="W691" s="51">
        <v>4</v>
      </c>
      <c r="X691" s="325">
        <v>2</v>
      </c>
      <c r="Y691" s="325">
        <v>1</v>
      </c>
      <c r="Z691" s="325">
        <v>12</v>
      </c>
      <c r="AA691" s="325">
        <v>4</v>
      </c>
      <c r="AB691" s="325">
        <v>1</v>
      </c>
      <c r="AC691" s="325">
        <v>17</v>
      </c>
      <c r="AD691" s="323" t="s">
        <v>184</v>
      </c>
    </row>
    <row r="692" spans="1:30" s="323" customFormat="1" ht="14.45">
      <c r="A692" s="62">
        <v>45523</v>
      </c>
      <c r="B692" s="56" t="s">
        <v>1181</v>
      </c>
      <c r="C692" s="56">
        <v>210</v>
      </c>
      <c r="D692" s="56" t="s">
        <v>1182</v>
      </c>
      <c r="E692" s="56" t="s">
        <v>1182</v>
      </c>
      <c r="F692" s="56" t="s">
        <v>218</v>
      </c>
      <c r="G692" s="56">
        <v>120</v>
      </c>
      <c r="H692" s="56">
        <v>437</v>
      </c>
      <c r="I692" s="56">
        <v>7.5</v>
      </c>
      <c r="J692" s="56">
        <v>222.1</v>
      </c>
      <c r="K692" s="56">
        <v>0.70599999999999996</v>
      </c>
      <c r="L692" s="56">
        <v>3.6999999999999998E-2</v>
      </c>
      <c r="M692" s="56">
        <v>2.8</v>
      </c>
      <c r="N692" s="56">
        <v>4</v>
      </c>
      <c r="O692" s="174">
        <v>7.57</v>
      </c>
      <c r="P692" s="302">
        <v>99.5</v>
      </c>
      <c r="Q692" s="324">
        <v>0.65625</v>
      </c>
      <c r="R692" s="325">
        <v>84</v>
      </c>
      <c r="S692" s="325">
        <v>95.3</v>
      </c>
      <c r="T692" s="325"/>
      <c r="U692" s="325">
        <v>35.200000000000003</v>
      </c>
      <c r="V692" s="325">
        <v>29.9</v>
      </c>
      <c r="W692" s="51">
        <v>2</v>
      </c>
      <c r="X692" s="325">
        <v>4</v>
      </c>
      <c r="Y692" s="325">
        <v>0</v>
      </c>
      <c r="Z692" s="325">
        <v>6</v>
      </c>
      <c r="AA692" s="325">
        <v>8</v>
      </c>
      <c r="AB692" s="325">
        <v>0</v>
      </c>
      <c r="AC692" s="325">
        <v>14</v>
      </c>
      <c r="AD692" s="323" t="s">
        <v>183</v>
      </c>
    </row>
    <row r="693" spans="1:30" s="323" customFormat="1" ht="14.45">
      <c r="A693" s="62">
        <v>45525</v>
      </c>
      <c r="B693" s="56" t="s">
        <v>1183</v>
      </c>
      <c r="C693" s="56">
        <v>103</v>
      </c>
      <c r="D693" s="56" t="s">
        <v>1184</v>
      </c>
      <c r="E693" s="56" t="s">
        <v>1184</v>
      </c>
      <c r="F693" s="56" t="s">
        <v>218</v>
      </c>
      <c r="G693" s="56">
        <v>4</v>
      </c>
      <c r="H693" s="56">
        <v>28.6</v>
      </c>
      <c r="I693" s="56">
        <v>7</v>
      </c>
      <c r="J693" s="56">
        <v>35</v>
      </c>
      <c r="K693" s="56">
        <v>0.20699999999999999</v>
      </c>
      <c r="L693" s="56">
        <v>2.1000000000000001E-2</v>
      </c>
      <c r="M693" s="56">
        <v>0.1</v>
      </c>
      <c r="N693" s="56">
        <v>12.6</v>
      </c>
      <c r="O693" s="174">
        <v>7.96</v>
      </c>
      <c r="P693" s="302">
        <v>96.2</v>
      </c>
      <c r="Q693" s="324">
        <v>0.73611111111111116</v>
      </c>
      <c r="R693" s="325"/>
      <c r="S693" s="325">
        <v>82</v>
      </c>
      <c r="T693" s="325"/>
      <c r="U693" s="325"/>
      <c r="V693" s="325">
        <v>24.8</v>
      </c>
      <c r="W693" s="51">
        <v>0</v>
      </c>
      <c r="X693" s="325">
        <v>0</v>
      </c>
      <c r="Y693" s="325">
        <v>0</v>
      </c>
      <c r="Z693" s="325">
        <v>0</v>
      </c>
      <c r="AA693" s="325">
        <v>0</v>
      </c>
      <c r="AB693" s="325">
        <v>0</v>
      </c>
      <c r="AC693" s="325">
        <v>0</v>
      </c>
      <c r="AD693" s="323" t="s">
        <v>1149</v>
      </c>
    </row>
    <row r="694" spans="1:30" s="323" customFormat="1" ht="14.45">
      <c r="A694" s="62">
        <v>45525</v>
      </c>
      <c r="B694" s="56" t="s">
        <v>1185</v>
      </c>
      <c r="C694" s="56">
        <v>104</v>
      </c>
      <c r="D694" s="56" t="s">
        <v>1186</v>
      </c>
      <c r="E694" s="56" t="s">
        <v>1186</v>
      </c>
      <c r="F694" s="56" t="s">
        <v>218</v>
      </c>
      <c r="G694" s="56">
        <v>12</v>
      </c>
      <c r="H694" s="56">
        <v>42.8</v>
      </c>
      <c r="I694" s="56">
        <v>7.2</v>
      </c>
      <c r="J694" s="56">
        <v>34.700000000000003</v>
      </c>
      <c r="K694" s="56">
        <v>0.214</v>
      </c>
      <c r="L694" s="56">
        <v>1.0999999999999999E-2</v>
      </c>
      <c r="M694" s="56">
        <v>1</v>
      </c>
      <c r="N694" s="56">
        <v>5.6</v>
      </c>
      <c r="O694" s="174">
        <v>7.24</v>
      </c>
      <c r="P694" s="302">
        <v>93.9</v>
      </c>
      <c r="Q694" s="324">
        <v>0.75347222222222221</v>
      </c>
      <c r="R694" s="325"/>
      <c r="S694" s="325">
        <v>82</v>
      </c>
      <c r="T694" s="325"/>
      <c r="U694" s="325"/>
      <c r="V694" s="325">
        <v>27.6</v>
      </c>
      <c r="W694" s="51">
        <v>3</v>
      </c>
      <c r="X694" s="325">
        <v>1</v>
      </c>
      <c r="Y694" s="325">
        <v>1</v>
      </c>
      <c r="Z694" s="325">
        <v>9</v>
      </c>
      <c r="AA694" s="325">
        <v>2</v>
      </c>
      <c r="AB694" s="325">
        <v>1</v>
      </c>
      <c r="AC694" s="325">
        <v>12</v>
      </c>
      <c r="AD694" s="323" t="s">
        <v>183</v>
      </c>
    </row>
    <row r="695" spans="1:30" s="323" customFormat="1" ht="14.45">
      <c r="A695" s="62">
        <v>45526</v>
      </c>
      <c r="B695" s="56" t="s">
        <v>1187</v>
      </c>
      <c r="C695" s="56">
        <v>201</v>
      </c>
      <c r="D695" s="56" t="s">
        <v>1188</v>
      </c>
      <c r="E695" s="56" t="s">
        <v>1188</v>
      </c>
      <c r="F695" s="56" t="s">
        <v>218</v>
      </c>
      <c r="G695" s="56">
        <v>60</v>
      </c>
      <c r="H695" s="56">
        <v>167</v>
      </c>
      <c r="I695" s="56">
        <v>7.4</v>
      </c>
      <c r="J695" s="56">
        <v>91.2</v>
      </c>
      <c r="K695" s="56">
        <v>0.13900000000000001</v>
      </c>
      <c r="L695" s="56">
        <v>1.4E-2</v>
      </c>
      <c r="M695" s="56">
        <v>1.8</v>
      </c>
      <c r="N695" s="56">
        <v>2.8</v>
      </c>
      <c r="O695" s="301"/>
      <c r="P695" s="302"/>
      <c r="Q695" s="288"/>
      <c r="R695" s="51"/>
      <c r="S695" s="51"/>
      <c r="T695" s="51"/>
      <c r="U695" s="51"/>
      <c r="V695" s="51"/>
      <c r="W695" s="51"/>
      <c r="X695" s="51"/>
      <c r="Y695" s="51"/>
      <c r="Z695" s="51"/>
      <c r="AA695" s="51"/>
      <c r="AB695" s="51"/>
      <c r="AC695" s="51"/>
      <c r="AD695" s="51"/>
    </row>
    <row r="696" spans="1:30" s="323" customFormat="1" ht="14.45">
      <c r="A696" s="62">
        <v>45526</v>
      </c>
      <c r="B696" s="56" t="s">
        <v>1189</v>
      </c>
      <c r="C696" s="56">
        <v>112</v>
      </c>
      <c r="D696" s="56" t="s">
        <v>1190</v>
      </c>
      <c r="E696" s="56" t="s">
        <v>1190</v>
      </c>
      <c r="F696" s="56" t="s">
        <v>218</v>
      </c>
      <c r="G696" s="56">
        <v>80</v>
      </c>
      <c r="H696" s="56">
        <v>261.5</v>
      </c>
      <c r="I696" s="56">
        <v>7.7</v>
      </c>
      <c r="J696" s="56">
        <v>145.30000000000001</v>
      </c>
      <c r="K696" s="56">
        <v>0.13800000000000001</v>
      </c>
      <c r="L696" s="56">
        <v>0.01</v>
      </c>
      <c r="M696" s="56">
        <v>0.5</v>
      </c>
      <c r="N696" s="56">
        <v>1.9</v>
      </c>
      <c r="O696" s="174"/>
      <c r="P696" s="302"/>
      <c r="Q696" s="324"/>
      <c r="R696" s="325"/>
      <c r="S696" s="325"/>
      <c r="T696" s="325"/>
      <c r="U696" s="325"/>
      <c r="V696" s="325"/>
      <c r="W696" s="51"/>
    </row>
    <row r="697" spans="1:30" s="51" customFormat="1" ht="14.45">
      <c r="A697" s="318">
        <v>45617.631944444445</v>
      </c>
      <c r="B697" s="51" t="s">
        <v>1191</v>
      </c>
      <c r="C697" s="51">
        <v>102</v>
      </c>
      <c r="D697" s="51" t="s">
        <v>1015</v>
      </c>
      <c r="E697" s="51" t="s">
        <v>1015</v>
      </c>
      <c r="F697" s="51" t="s">
        <v>218</v>
      </c>
      <c r="G697" s="302">
        <v>24</v>
      </c>
      <c r="H697" s="302">
        <v>88.7</v>
      </c>
      <c r="I697" s="302">
        <v>7</v>
      </c>
      <c r="J697" s="302">
        <v>46.8</v>
      </c>
      <c r="K697" s="301">
        <v>0.95199999999999996</v>
      </c>
      <c r="L697" s="319">
        <v>1.4999999999999999E-2</v>
      </c>
      <c r="M697" s="302">
        <v>0</v>
      </c>
      <c r="N697" s="302">
        <v>3.1</v>
      </c>
      <c r="O697" s="301">
        <v>11.5</v>
      </c>
      <c r="P697" s="302">
        <v>108</v>
      </c>
      <c r="Q697" s="288">
        <v>0.54166666666666663</v>
      </c>
      <c r="R697" s="51">
        <v>54</v>
      </c>
      <c r="S697" s="51">
        <v>49</v>
      </c>
      <c r="T697" s="302">
        <f>(5/9)*(R697-32)</f>
        <v>12.222222222222223</v>
      </c>
      <c r="U697" s="302">
        <f>(5/9)*(S697-32)</f>
        <v>9.4444444444444446</v>
      </c>
      <c r="V697" s="51">
        <v>12.5</v>
      </c>
      <c r="W697" s="51" t="s">
        <v>1192</v>
      </c>
      <c r="X697" s="51" t="s">
        <v>1192</v>
      </c>
      <c r="Y697" s="51" t="s">
        <v>1192</v>
      </c>
      <c r="Z697" s="51" t="s">
        <v>1192</v>
      </c>
      <c r="AA697" s="51" t="s">
        <v>1192</v>
      </c>
      <c r="AB697" s="51" t="s">
        <v>1192</v>
      </c>
      <c r="AC697" s="51" t="s">
        <v>1192</v>
      </c>
      <c r="AD697" s="51" t="s">
        <v>1192</v>
      </c>
    </row>
    <row r="698" spans="1:30" s="51" customFormat="1" ht="14.45">
      <c r="A698" s="318">
        <v>45614.505555555559</v>
      </c>
      <c r="B698" s="51" t="s">
        <v>1193</v>
      </c>
      <c r="C698" s="51">
        <v>103</v>
      </c>
      <c r="D698" s="51" t="s">
        <v>1194</v>
      </c>
      <c r="E698" s="51" t="s">
        <v>1194</v>
      </c>
      <c r="F698" s="51" t="s">
        <v>218</v>
      </c>
      <c r="G698" s="302">
        <v>4</v>
      </c>
      <c r="H698" s="302">
        <v>32.4</v>
      </c>
      <c r="I698" s="302">
        <v>7</v>
      </c>
      <c r="J698" s="302">
        <v>28.9</v>
      </c>
      <c r="K698" s="301">
        <v>0.17799999999999999</v>
      </c>
      <c r="L698" s="319">
        <v>2.3E-2</v>
      </c>
      <c r="M698" s="302">
        <v>0</v>
      </c>
      <c r="N698" s="302">
        <v>8</v>
      </c>
      <c r="O698" s="301">
        <v>10.23</v>
      </c>
      <c r="P698" s="302">
        <v>102.3</v>
      </c>
      <c r="Q698" s="288">
        <v>0.66666666666666663</v>
      </c>
      <c r="R698" s="51" t="s">
        <v>1195</v>
      </c>
      <c r="S698" s="51">
        <v>67.5</v>
      </c>
      <c r="T698" s="302" t="s">
        <v>1195</v>
      </c>
      <c r="U698" s="302">
        <f t="shared" ref="U698:U705" si="14">(5/9)*(S698-32)</f>
        <v>19.722222222222221</v>
      </c>
      <c r="V698" s="51">
        <v>15.4</v>
      </c>
      <c r="W698" s="51" t="s">
        <v>1192</v>
      </c>
      <c r="X698" s="51" t="s">
        <v>1192</v>
      </c>
      <c r="Y698" s="51" t="s">
        <v>1192</v>
      </c>
      <c r="Z698" s="51" t="s">
        <v>1192</v>
      </c>
      <c r="AA698" s="51" t="s">
        <v>1192</v>
      </c>
      <c r="AB698" s="51" t="s">
        <v>1192</v>
      </c>
      <c r="AC698" s="51" t="s">
        <v>1192</v>
      </c>
      <c r="AD698" s="51" t="s">
        <v>1192</v>
      </c>
    </row>
    <row r="699" spans="1:30" s="51" customFormat="1" ht="14.45">
      <c r="A699" s="318">
        <v>45614.505555555559</v>
      </c>
      <c r="B699" s="302" t="s">
        <v>1196</v>
      </c>
      <c r="C699" s="51">
        <v>104</v>
      </c>
      <c r="D699" s="51" t="s">
        <v>1197</v>
      </c>
      <c r="E699" s="51" t="s">
        <v>1197</v>
      </c>
      <c r="F699" s="51" t="s">
        <v>218</v>
      </c>
      <c r="G699" s="302">
        <v>4</v>
      </c>
      <c r="H699" s="302">
        <v>47.5</v>
      </c>
      <c r="I699" s="302">
        <v>7</v>
      </c>
      <c r="J699" s="302">
        <v>29.7</v>
      </c>
      <c r="K699" s="302">
        <v>0.44600000000000001</v>
      </c>
      <c r="L699" s="302">
        <v>2.3E-2</v>
      </c>
      <c r="M699" s="302">
        <v>0</v>
      </c>
      <c r="N699" s="302">
        <v>6</v>
      </c>
      <c r="O699" s="302">
        <v>9.83</v>
      </c>
      <c r="P699" s="302">
        <v>98.5</v>
      </c>
      <c r="Q699" s="324">
        <v>0.68055555555555558</v>
      </c>
      <c r="R699" s="302" t="s">
        <v>1195</v>
      </c>
      <c r="S699" s="302">
        <v>67.5</v>
      </c>
      <c r="T699" s="302" t="s">
        <v>1195</v>
      </c>
      <c r="U699" s="302">
        <f t="shared" si="14"/>
        <v>19.722222222222221</v>
      </c>
      <c r="V699" s="302">
        <v>15.6</v>
      </c>
      <c r="W699" s="51" t="s">
        <v>1192</v>
      </c>
      <c r="X699" s="51" t="s">
        <v>1192</v>
      </c>
      <c r="Y699" s="51" t="s">
        <v>1192</v>
      </c>
      <c r="Z699" s="51" t="s">
        <v>1192</v>
      </c>
      <c r="AA699" s="51" t="s">
        <v>1192</v>
      </c>
      <c r="AB699" s="51" t="s">
        <v>1192</v>
      </c>
      <c r="AC699" s="51" t="s">
        <v>1192</v>
      </c>
      <c r="AD699" s="51" t="s">
        <v>1192</v>
      </c>
    </row>
    <row r="700" spans="1:30" s="51" customFormat="1" ht="14.45">
      <c r="A700" s="318">
        <v>45621.529166666667</v>
      </c>
      <c r="B700" s="51" t="s">
        <v>1198</v>
      </c>
      <c r="C700" s="51">
        <v>109</v>
      </c>
      <c r="D700" s="51" t="s">
        <v>1199</v>
      </c>
      <c r="E700" s="51" t="s">
        <v>1199</v>
      </c>
      <c r="F700" s="51" t="s">
        <v>218</v>
      </c>
      <c r="G700" s="302">
        <v>32</v>
      </c>
      <c r="H700" s="302">
        <v>107.4</v>
      </c>
      <c r="I700" s="302">
        <v>7.1</v>
      </c>
      <c r="J700" s="302">
        <v>54.8</v>
      </c>
      <c r="K700" s="301">
        <v>0.91100000000000003</v>
      </c>
      <c r="L700" s="319">
        <v>1.7000000000000001E-2</v>
      </c>
      <c r="M700" s="302">
        <v>0</v>
      </c>
      <c r="N700" s="302">
        <v>2.2000000000000002</v>
      </c>
      <c r="O700" s="301">
        <v>9.8699999999999992</v>
      </c>
      <c r="P700" s="302">
        <v>93.7</v>
      </c>
      <c r="Q700" s="288">
        <v>0.41666666666666669</v>
      </c>
      <c r="R700" s="51">
        <v>55.2</v>
      </c>
      <c r="S700" s="51">
        <v>55</v>
      </c>
      <c r="T700" s="302">
        <f>(5/9)*(R700-32)</f>
        <v>12.888888888888891</v>
      </c>
      <c r="U700" s="302">
        <f t="shared" si="14"/>
        <v>12.777777777777779</v>
      </c>
      <c r="V700" s="51">
        <v>12.9</v>
      </c>
      <c r="W700" s="51" t="s">
        <v>1192</v>
      </c>
      <c r="X700" s="51" t="s">
        <v>1192</v>
      </c>
      <c r="Y700" s="51" t="s">
        <v>1192</v>
      </c>
      <c r="Z700" s="51" t="s">
        <v>1192</v>
      </c>
      <c r="AA700" s="51" t="s">
        <v>1192</v>
      </c>
      <c r="AB700" s="51" t="s">
        <v>1192</v>
      </c>
      <c r="AC700" s="51" t="s">
        <v>1192</v>
      </c>
      <c r="AD700" s="51" t="s">
        <v>1192</v>
      </c>
    </row>
    <row r="701" spans="1:30" s="51" customFormat="1" ht="14.45">
      <c r="A701" s="318">
        <v>45614.505555555559</v>
      </c>
      <c r="B701" s="51" t="s">
        <v>1200</v>
      </c>
      <c r="C701" s="51">
        <v>110</v>
      </c>
      <c r="D701" s="51" t="s">
        <v>1201</v>
      </c>
      <c r="E701" s="51" t="s">
        <v>1201</v>
      </c>
      <c r="F701" s="51" t="s">
        <v>218</v>
      </c>
      <c r="G701" s="302">
        <v>8</v>
      </c>
      <c r="H701" s="302">
        <v>63.3</v>
      </c>
      <c r="I701" s="302">
        <v>7</v>
      </c>
      <c r="J701" s="302">
        <v>33.799999999999997</v>
      </c>
      <c r="K701" s="301">
        <v>0.622</v>
      </c>
      <c r="L701" s="319">
        <v>2.7E-2</v>
      </c>
      <c r="M701" s="302">
        <v>0</v>
      </c>
      <c r="N701" s="302">
        <v>5.0999999999999996</v>
      </c>
      <c r="O701" s="301">
        <v>10.25</v>
      </c>
      <c r="P701" s="302">
        <v>102.6</v>
      </c>
      <c r="Q701" s="288">
        <v>0.6875</v>
      </c>
      <c r="R701" s="51">
        <v>60</v>
      </c>
      <c r="S701" s="51">
        <v>67</v>
      </c>
      <c r="T701" s="302">
        <f>(5/9)*(R701-32)</f>
        <v>15.555555555555557</v>
      </c>
      <c r="U701" s="302">
        <f t="shared" si="14"/>
        <v>19.444444444444446</v>
      </c>
      <c r="V701" s="51">
        <v>15.5</v>
      </c>
      <c r="W701" s="51" t="s">
        <v>1192</v>
      </c>
      <c r="X701" s="51" t="s">
        <v>1192</v>
      </c>
      <c r="Y701" s="51" t="s">
        <v>1192</v>
      </c>
      <c r="Z701" s="51" t="s">
        <v>1192</v>
      </c>
      <c r="AA701" s="51" t="s">
        <v>1192</v>
      </c>
      <c r="AB701" s="51" t="s">
        <v>1192</v>
      </c>
      <c r="AC701" s="51" t="s">
        <v>1192</v>
      </c>
      <c r="AD701" s="51" t="s">
        <v>1192</v>
      </c>
    </row>
    <row r="702" spans="1:30" s="51" customFormat="1" ht="14.45">
      <c r="A702" s="318">
        <v>45609.527777777781</v>
      </c>
      <c r="B702" s="51" t="s">
        <v>1202</v>
      </c>
      <c r="C702" s="51">
        <v>112</v>
      </c>
      <c r="D702" s="51" t="s">
        <v>1203</v>
      </c>
      <c r="E702" s="51" t="s">
        <v>1203</v>
      </c>
      <c r="F702" s="51" t="s">
        <v>218</v>
      </c>
      <c r="G702" s="302">
        <v>56</v>
      </c>
      <c r="H702" s="302">
        <v>235.4</v>
      </c>
      <c r="I702" s="302">
        <v>7.4</v>
      </c>
      <c r="J702" s="302">
        <v>120.7</v>
      </c>
      <c r="K702" s="301">
        <v>1.1399999999999999</v>
      </c>
      <c r="L702" s="319">
        <v>3.4000000000000002E-2</v>
      </c>
      <c r="M702" s="302">
        <v>0</v>
      </c>
      <c r="N702" s="302">
        <v>2</v>
      </c>
      <c r="O702" s="301">
        <v>9.25</v>
      </c>
      <c r="P702" s="302">
        <v>97</v>
      </c>
      <c r="Q702" s="288">
        <v>0.69791666666666663</v>
      </c>
      <c r="R702" s="51" t="s">
        <v>1195</v>
      </c>
      <c r="S702" s="51">
        <v>63</v>
      </c>
      <c r="T702" s="302" t="s">
        <v>1195</v>
      </c>
      <c r="U702" s="302">
        <f t="shared" si="14"/>
        <v>17.222222222222221</v>
      </c>
      <c r="V702" s="51">
        <v>17.100000000000001</v>
      </c>
      <c r="W702" s="51" t="s">
        <v>1192</v>
      </c>
      <c r="X702" s="51" t="s">
        <v>1192</v>
      </c>
      <c r="Y702" s="51" t="s">
        <v>1192</v>
      </c>
      <c r="Z702" s="51" t="s">
        <v>1192</v>
      </c>
      <c r="AA702" s="51" t="s">
        <v>1192</v>
      </c>
      <c r="AB702" s="51" t="s">
        <v>1192</v>
      </c>
      <c r="AC702" s="51" t="s">
        <v>1192</v>
      </c>
      <c r="AD702" s="51" t="s">
        <v>1192</v>
      </c>
    </row>
    <row r="703" spans="1:30" s="51" customFormat="1" ht="14.45">
      <c r="A703" s="318">
        <v>45614.505555555559</v>
      </c>
      <c r="B703" s="51" t="s">
        <v>1204</v>
      </c>
      <c r="C703" s="51">
        <v>201</v>
      </c>
      <c r="D703" s="51" t="s">
        <v>569</v>
      </c>
      <c r="E703" s="51" t="s">
        <v>569</v>
      </c>
      <c r="F703" s="51" t="s">
        <v>218</v>
      </c>
      <c r="G703" s="302">
        <v>40</v>
      </c>
      <c r="H703" s="302">
        <v>172.8</v>
      </c>
      <c r="I703" s="302">
        <v>7.4</v>
      </c>
      <c r="J703" s="302">
        <v>79.3</v>
      </c>
      <c r="K703" s="301">
        <v>1.3109999999999999</v>
      </c>
      <c r="L703" s="319">
        <v>2.1999999999999999E-2</v>
      </c>
      <c r="M703" s="302">
        <v>0.2</v>
      </c>
      <c r="N703" s="302">
        <v>1.5</v>
      </c>
      <c r="O703" s="301">
        <v>9.8800000000000008</v>
      </c>
      <c r="P703" s="302">
        <v>102.3</v>
      </c>
      <c r="Q703" s="288">
        <v>0.72222222222222221</v>
      </c>
      <c r="R703" s="51" t="s">
        <v>1195</v>
      </c>
      <c r="S703" s="51">
        <v>69</v>
      </c>
      <c r="T703" s="51" t="s">
        <v>1195</v>
      </c>
      <c r="U703" s="302">
        <f t="shared" si="14"/>
        <v>20.555555555555557</v>
      </c>
      <c r="V703" s="51">
        <v>17.600000000000001</v>
      </c>
      <c r="W703" s="51" t="s">
        <v>1192</v>
      </c>
      <c r="X703" s="51" t="s">
        <v>1192</v>
      </c>
      <c r="Y703" s="51" t="s">
        <v>1192</v>
      </c>
      <c r="Z703" s="51" t="s">
        <v>1192</v>
      </c>
      <c r="AA703" s="51" t="s">
        <v>1192</v>
      </c>
      <c r="AB703" s="51" t="s">
        <v>1192</v>
      </c>
      <c r="AC703" s="51" t="s">
        <v>1192</v>
      </c>
      <c r="AD703" s="51" t="s">
        <v>1192</v>
      </c>
    </row>
    <row r="704" spans="1:30" s="51" customFormat="1" ht="14.45">
      <c r="A704" s="318">
        <v>45614.505555555559</v>
      </c>
      <c r="B704" s="51" t="s">
        <v>1205</v>
      </c>
      <c r="C704" s="51">
        <v>205</v>
      </c>
      <c r="D704" s="51" t="s">
        <v>562</v>
      </c>
      <c r="E704" s="51" t="s">
        <v>562</v>
      </c>
      <c r="F704" s="51" t="s">
        <v>218</v>
      </c>
      <c r="G704" s="302">
        <v>36</v>
      </c>
      <c r="H704" s="302">
        <v>181.8</v>
      </c>
      <c r="I704" s="302">
        <v>7</v>
      </c>
      <c r="J704" s="302">
        <v>80.900000000000006</v>
      </c>
      <c r="K704" s="301">
        <v>3.2759999999999998</v>
      </c>
      <c r="L704" s="319">
        <v>2.4E-2</v>
      </c>
      <c r="M704" s="302">
        <v>0</v>
      </c>
      <c r="N704" s="302">
        <v>1.1000000000000001</v>
      </c>
      <c r="O704" s="301">
        <v>10.3</v>
      </c>
      <c r="P704" s="302">
        <v>101.5</v>
      </c>
      <c r="Q704" s="288">
        <v>0.3611111111111111</v>
      </c>
      <c r="R704" s="51" t="s">
        <v>1195</v>
      </c>
      <c r="S704" s="51">
        <v>62</v>
      </c>
      <c r="T704" s="51" t="s">
        <v>1195</v>
      </c>
      <c r="U704" s="302">
        <f t="shared" si="14"/>
        <v>16.666666666666668</v>
      </c>
      <c r="V704" s="51">
        <v>14.7</v>
      </c>
      <c r="W704" s="51" t="s">
        <v>1192</v>
      </c>
      <c r="X704" s="51" t="s">
        <v>1192</v>
      </c>
      <c r="Y704" s="51" t="s">
        <v>1192</v>
      </c>
      <c r="Z704" s="51" t="s">
        <v>1192</v>
      </c>
      <c r="AA704" s="51" t="s">
        <v>1192</v>
      </c>
      <c r="AB704" s="51" t="s">
        <v>1192</v>
      </c>
      <c r="AC704" s="51" t="s">
        <v>1192</v>
      </c>
      <c r="AD704" s="51" t="s">
        <v>1192</v>
      </c>
    </row>
    <row r="705" spans="1:30" s="51" customFormat="1" ht="14.45">
      <c r="A705" s="318">
        <v>45614.505555555559</v>
      </c>
      <c r="B705" s="51" t="s">
        <v>1206</v>
      </c>
      <c r="C705" s="51">
        <v>210</v>
      </c>
      <c r="D705" s="51" t="s">
        <v>1207</v>
      </c>
      <c r="E705" s="51" t="s">
        <v>1207</v>
      </c>
      <c r="F705" s="51" t="s">
        <v>218</v>
      </c>
      <c r="G705" s="302">
        <v>128</v>
      </c>
      <c r="H705" s="302">
        <v>658</v>
      </c>
      <c r="I705" s="302">
        <v>7.6</v>
      </c>
      <c r="J705" s="302">
        <v>292.10000000000002</v>
      </c>
      <c r="K705" s="301">
        <v>0.68400000000000005</v>
      </c>
      <c r="L705" s="319">
        <v>0.217</v>
      </c>
      <c r="M705" s="302">
        <v>2.2000000000000002</v>
      </c>
      <c r="N705" s="302">
        <v>8.5</v>
      </c>
      <c r="O705" s="301" t="s">
        <v>1195</v>
      </c>
      <c r="P705" s="302">
        <v>99</v>
      </c>
      <c r="Q705" s="288">
        <v>0.57291666666666663</v>
      </c>
      <c r="R705" s="51" t="s">
        <v>1195</v>
      </c>
      <c r="S705" s="51">
        <v>71</v>
      </c>
      <c r="T705" s="51" t="s">
        <v>1195</v>
      </c>
      <c r="U705" s="302">
        <f t="shared" si="14"/>
        <v>21.666666666666668</v>
      </c>
      <c r="V705" s="51">
        <v>14.5</v>
      </c>
      <c r="W705" s="51" t="s">
        <v>1192</v>
      </c>
      <c r="X705" s="51" t="s">
        <v>1192</v>
      </c>
      <c r="Y705" s="51" t="s">
        <v>1192</v>
      </c>
      <c r="Z705" s="51" t="s">
        <v>1192</v>
      </c>
      <c r="AA705" s="51" t="s">
        <v>1192</v>
      </c>
      <c r="AB705" s="51" t="s">
        <v>1192</v>
      </c>
      <c r="AC705" s="51" t="s">
        <v>1192</v>
      </c>
      <c r="AD705" s="51" t="s">
        <v>1192</v>
      </c>
    </row>
    <row r="706" spans="1:30" s="51" customFormat="1" ht="14.45">
      <c r="A706" s="318">
        <v>45621.529166666667</v>
      </c>
      <c r="B706" s="51" t="s">
        <v>1208</v>
      </c>
      <c r="C706" s="51">
        <v>300</v>
      </c>
      <c r="D706" s="51" t="s">
        <v>260</v>
      </c>
      <c r="E706" s="51" t="s">
        <v>260</v>
      </c>
      <c r="F706" s="51" t="s">
        <v>218</v>
      </c>
      <c r="G706" s="302">
        <v>144</v>
      </c>
      <c r="H706" s="302">
        <v>516</v>
      </c>
      <c r="I706" s="302">
        <v>7.8</v>
      </c>
      <c r="J706" s="302">
        <v>247.1</v>
      </c>
      <c r="K706" s="301">
        <v>5.94</v>
      </c>
      <c r="L706" s="319">
        <v>3.3000000000000002E-2</v>
      </c>
      <c r="M706" s="302">
        <v>0</v>
      </c>
      <c r="N706" s="302">
        <v>0.7</v>
      </c>
      <c r="O706" s="301">
        <v>9.85</v>
      </c>
      <c r="P706" s="302">
        <v>94.6</v>
      </c>
      <c r="Q706" s="288">
        <v>0.45833333333333331</v>
      </c>
      <c r="R706" s="51" t="s">
        <v>1195</v>
      </c>
      <c r="S706" s="51" t="s">
        <v>1195</v>
      </c>
      <c r="T706" s="51">
        <v>13.5</v>
      </c>
      <c r="U706" s="51">
        <v>10</v>
      </c>
      <c r="V706" s="51">
        <v>13.4</v>
      </c>
      <c r="W706" s="51" t="s">
        <v>1192</v>
      </c>
      <c r="X706" s="51" t="s">
        <v>1192</v>
      </c>
      <c r="Y706" s="51" t="s">
        <v>1192</v>
      </c>
      <c r="Z706" s="51" t="s">
        <v>1192</v>
      </c>
      <c r="AA706" s="51" t="s">
        <v>1192</v>
      </c>
      <c r="AB706" s="51" t="s">
        <v>1192</v>
      </c>
      <c r="AC706" s="51" t="s">
        <v>1192</v>
      </c>
      <c r="AD706" s="51" t="s">
        <v>1192</v>
      </c>
    </row>
    <row r="707" spans="1:30" s="51" customFormat="1" ht="14.45">
      <c r="A707" s="318">
        <v>45614.505555555559</v>
      </c>
      <c r="B707" s="51" t="s">
        <v>1209</v>
      </c>
      <c r="C707" s="51">
        <v>302</v>
      </c>
      <c r="D707" s="51" t="s">
        <v>513</v>
      </c>
      <c r="E707" s="51" t="s">
        <v>513</v>
      </c>
      <c r="F707" s="51" t="s">
        <v>218</v>
      </c>
      <c r="G707" s="302">
        <v>148</v>
      </c>
      <c r="H707" s="302">
        <v>534</v>
      </c>
      <c r="I707" s="302">
        <v>7.1</v>
      </c>
      <c r="J707" s="302">
        <v>231.2</v>
      </c>
      <c r="K707" s="301">
        <v>5.3289999999999997</v>
      </c>
      <c r="L707" s="319">
        <v>4.7E-2</v>
      </c>
      <c r="M707" s="302">
        <v>0</v>
      </c>
      <c r="N707" s="302">
        <v>0.7</v>
      </c>
      <c r="O707" s="301" t="s">
        <v>1195</v>
      </c>
      <c r="P707" s="302" t="s">
        <v>1195</v>
      </c>
      <c r="Q707" s="288">
        <v>0.40972222222222221</v>
      </c>
      <c r="R707" s="51" t="s">
        <v>1195</v>
      </c>
      <c r="S707" s="51" t="s">
        <v>1195</v>
      </c>
      <c r="T707" s="51">
        <v>16</v>
      </c>
      <c r="U707" s="51">
        <v>20</v>
      </c>
      <c r="V707" s="51" t="s">
        <v>1195</v>
      </c>
      <c r="W707" s="51" t="s">
        <v>1192</v>
      </c>
      <c r="X707" s="51" t="s">
        <v>1192</v>
      </c>
      <c r="Y707" s="51" t="s">
        <v>1192</v>
      </c>
      <c r="Z707" s="51" t="s">
        <v>1192</v>
      </c>
      <c r="AA707" s="51" t="s">
        <v>1192</v>
      </c>
      <c r="AB707" s="51" t="s">
        <v>1192</v>
      </c>
      <c r="AC707" s="51" t="s">
        <v>1192</v>
      </c>
      <c r="AD707" s="51" t="s">
        <v>1192</v>
      </c>
    </row>
    <row r="708" spans="1:30" s="51" customFormat="1" ht="14.45">
      <c r="A708" s="318">
        <v>45607.694444444445</v>
      </c>
      <c r="B708" s="51" t="s">
        <v>1210</v>
      </c>
      <c r="C708" s="51">
        <v>303</v>
      </c>
      <c r="D708" s="51" t="s">
        <v>1211</v>
      </c>
      <c r="E708" s="51" t="s">
        <v>1211</v>
      </c>
      <c r="F708" s="51" t="s">
        <v>218</v>
      </c>
      <c r="G708" s="302">
        <v>68</v>
      </c>
      <c r="H708" s="302">
        <v>263.8</v>
      </c>
      <c r="I708" s="302">
        <v>7</v>
      </c>
      <c r="J708" s="302">
        <v>156.1</v>
      </c>
      <c r="K708" s="301">
        <v>5.4640000000000004</v>
      </c>
      <c r="L708" s="319">
        <v>2.4E-2</v>
      </c>
      <c r="M708" s="302">
        <v>0</v>
      </c>
      <c r="N708" s="302">
        <v>2.2000000000000002</v>
      </c>
      <c r="O708" s="301">
        <v>7.77</v>
      </c>
      <c r="P708" s="302">
        <v>78.599999999999994</v>
      </c>
      <c r="Q708" s="288">
        <v>0.61458333333333337</v>
      </c>
      <c r="R708" s="51">
        <v>40</v>
      </c>
      <c r="S708" s="51">
        <v>66</v>
      </c>
      <c r="T708" s="302">
        <f>(5/9)*(R708-32)</f>
        <v>4.4444444444444446</v>
      </c>
      <c r="U708" s="302">
        <f>(5/9)*(S708-32)</f>
        <v>18.888888888888889</v>
      </c>
      <c r="V708" s="51">
        <v>16.5</v>
      </c>
      <c r="W708" s="51" t="s">
        <v>1192</v>
      </c>
      <c r="X708" s="51" t="s">
        <v>1192</v>
      </c>
      <c r="Y708" s="51" t="s">
        <v>1192</v>
      </c>
      <c r="Z708" s="51" t="s">
        <v>1192</v>
      </c>
      <c r="AA708" s="51" t="s">
        <v>1192</v>
      </c>
      <c r="AB708" s="51" t="s">
        <v>1192</v>
      </c>
      <c r="AC708" s="51" t="s">
        <v>1192</v>
      </c>
      <c r="AD708" s="51" t="s">
        <v>1192</v>
      </c>
    </row>
    <row r="709" spans="1:30" s="51" customFormat="1" ht="14.45">
      <c r="A709" s="318">
        <v>45607.694444444445</v>
      </c>
      <c r="B709" s="51" t="s">
        <v>1212</v>
      </c>
      <c r="C709" s="51">
        <v>304</v>
      </c>
      <c r="D709" s="51" t="s">
        <v>1213</v>
      </c>
      <c r="E709" s="51" t="s">
        <v>1213</v>
      </c>
      <c r="F709" s="51" t="s">
        <v>218</v>
      </c>
      <c r="G709" s="302">
        <v>124</v>
      </c>
      <c r="H709" s="302">
        <v>437</v>
      </c>
      <c r="I709" s="302">
        <v>6.9</v>
      </c>
      <c r="J709" s="302">
        <v>214.7</v>
      </c>
      <c r="K709" s="301">
        <v>5.4630000000000001</v>
      </c>
      <c r="L709" s="319">
        <v>3.3000000000000002E-2</v>
      </c>
      <c r="M709" s="302">
        <v>1.3</v>
      </c>
      <c r="N709" s="302">
        <v>1</v>
      </c>
      <c r="O709" s="301">
        <v>7.15</v>
      </c>
      <c r="P709" s="302">
        <v>74.099999999999994</v>
      </c>
      <c r="Q709" s="288">
        <v>0.58333333333333337</v>
      </c>
      <c r="R709" s="51" t="s">
        <v>1195</v>
      </c>
      <c r="S709" s="51">
        <v>66</v>
      </c>
      <c r="T709" s="51" t="s">
        <v>1195</v>
      </c>
      <c r="U709" s="302">
        <f>(5/9)*(S709-32)</f>
        <v>18.888888888888889</v>
      </c>
      <c r="V709" s="51">
        <v>16.7</v>
      </c>
      <c r="W709" s="51" t="s">
        <v>1192</v>
      </c>
      <c r="X709" s="51" t="s">
        <v>1192</v>
      </c>
      <c r="Y709" s="51" t="s">
        <v>1192</v>
      </c>
      <c r="Z709" s="51" t="s">
        <v>1192</v>
      </c>
      <c r="AA709" s="51" t="s">
        <v>1192</v>
      </c>
      <c r="AB709" s="51" t="s">
        <v>1192</v>
      </c>
      <c r="AC709" s="51" t="s">
        <v>1192</v>
      </c>
      <c r="AD709" s="51" t="s">
        <v>1192</v>
      </c>
    </row>
    <row r="710" spans="1:30" s="51" customFormat="1" ht="14.45">
      <c r="A710" s="318">
        <v>45607.694444444445</v>
      </c>
      <c r="B710" s="51" t="s">
        <v>1214</v>
      </c>
      <c r="C710" s="51">
        <v>307</v>
      </c>
      <c r="D710" s="51" t="s">
        <v>1215</v>
      </c>
      <c r="E710" s="51" t="s">
        <v>1215</v>
      </c>
      <c r="F710" s="51" t="s">
        <v>218</v>
      </c>
      <c r="G710" s="302">
        <v>56</v>
      </c>
      <c r="H710" s="302">
        <v>224.8</v>
      </c>
      <c r="I710" s="302">
        <v>7.1</v>
      </c>
      <c r="J710" s="302">
        <v>120</v>
      </c>
      <c r="K710" s="301">
        <v>2.2360000000000002</v>
      </c>
      <c r="L710" s="319">
        <v>0.03</v>
      </c>
      <c r="M710" s="302">
        <v>0.3</v>
      </c>
      <c r="N710" s="302">
        <v>3.6</v>
      </c>
      <c r="O710" s="301">
        <v>9.6999999999999993</v>
      </c>
      <c r="P710" s="302">
        <v>101.5</v>
      </c>
      <c r="Q710" s="288">
        <v>0.625</v>
      </c>
      <c r="R710" s="51" t="s">
        <v>1195</v>
      </c>
      <c r="S710" s="51" t="s">
        <v>1195</v>
      </c>
      <c r="T710" s="51">
        <v>16</v>
      </c>
      <c r="U710" s="51">
        <v>21</v>
      </c>
      <c r="V710" s="51">
        <v>17.5</v>
      </c>
      <c r="W710" s="51" t="s">
        <v>1192</v>
      </c>
      <c r="X710" s="51" t="s">
        <v>1192</v>
      </c>
      <c r="Y710" s="51" t="s">
        <v>1192</v>
      </c>
      <c r="Z710" s="51" t="s">
        <v>1192</v>
      </c>
      <c r="AA710" s="51" t="s">
        <v>1192</v>
      </c>
      <c r="AB710" s="51" t="s">
        <v>1192</v>
      </c>
      <c r="AC710" s="51" t="s">
        <v>1192</v>
      </c>
      <c r="AD710" s="51" t="s">
        <v>1192</v>
      </c>
    </row>
    <row r="711" spans="1:30" s="51" customFormat="1" ht="14.45">
      <c r="A711" s="318">
        <v>45607.694444444445</v>
      </c>
      <c r="B711" s="51" t="s">
        <v>1216</v>
      </c>
      <c r="C711" s="51">
        <v>308</v>
      </c>
      <c r="D711" s="51" t="s">
        <v>1217</v>
      </c>
      <c r="E711" s="51" t="s">
        <v>1217</v>
      </c>
      <c r="F711" s="51" t="s">
        <v>218</v>
      </c>
      <c r="G711" s="302">
        <v>76</v>
      </c>
      <c r="H711" s="302">
        <v>327</v>
      </c>
      <c r="I711" s="302">
        <v>7.3</v>
      </c>
      <c r="J711" s="302">
        <v>153.5</v>
      </c>
      <c r="K711" s="301">
        <v>2.9180000000000001</v>
      </c>
      <c r="L711" s="319">
        <v>5.3999999999999999E-2</v>
      </c>
      <c r="M711" s="302">
        <v>0.7</v>
      </c>
      <c r="N711" s="302">
        <v>2.6</v>
      </c>
      <c r="O711" s="301">
        <v>9.1300000000000008</v>
      </c>
      <c r="P711" s="302">
        <v>96</v>
      </c>
      <c r="Q711" s="288">
        <v>0.64930555555555558</v>
      </c>
      <c r="R711" s="51">
        <v>68</v>
      </c>
      <c r="S711" s="51">
        <v>72</v>
      </c>
      <c r="T711" s="302">
        <f>(5/9)*(R711-32)</f>
        <v>20</v>
      </c>
      <c r="U711" s="302">
        <f>(5/9)*(S711-32)</f>
        <v>22.222222222222221</v>
      </c>
      <c r="V711" s="51">
        <v>17.899999999999999</v>
      </c>
      <c r="W711" s="51" t="s">
        <v>1192</v>
      </c>
      <c r="X711" s="51" t="s">
        <v>1192</v>
      </c>
      <c r="Y711" s="51" t="s">
        <v>1192</v>
      </c>
      <c r="Z711" s="51" t="s">
        <v>1192</v>
      </c>
      <c r="AA711" s="51" t="s">
        <v>1192</v>
      </c>
      <c r="AB711" s="51" t="s">
        <v>1192</v>
      </c>
      <c r="AC711" s="51" t="s">
        <v>1192</v>
      </c>
      <c r="AD711" s="51" t="s">
        <v>1192</v>
      </c>
    </row>
    <row r="712" spans="1:30" s="323" customFormat="1" ht="14.45">
      <c r="A712" s="113">
        <v>45690.614583333336</v>
      </c>
      <c r="B712" s="56" t="s">
        <v>1218</v>
      </c>
      <c r="C712" s="51">
        <v>303</v>
      </c>
      <c r="D712" s="56" t="s">
        <v>1211</v>
      </c>
      <c r="E712" s="56" t="s">
        <v>1211</v>
      </c>
      <c r="F712" s="56" t="s">
        <v>218</v>
      </c>
      <c r="G712" s="58">
        <v>72</v>
      </c>
      <c r="H712" s="58">
        <v>238.5</v>
      </c>
      <c r="I712" s="58">
        <v>7.2</v>
      </c>
      <c r="J712" s="58">
        <v>143.9</v>
      </c>
      <c r="K712" s="59">
        <v>5.4260000000000002</v>
      </c>
      <c r="L712" s="60">
        <v>2.3E-2</v>
      </c>
      <c r="M712" s="58">
        <v>0</v>
      </c>
      <c r="N712" s="58">
        <v>2.4</v>
      </c>
      <c r="O712" s="323">
        <v>10.71</v>
      </c>
      <c r="P712" s="323">
        <v>104.3</v>
      </c>
      <c r="Q712" s="326">
        <v>0.61458333333333337</v>
      </c>
      <c r="R712" s="323">
        <v>57</v>
      </c>
      <c r="S712" s="323">
        <v>64</v>
      </c>
      <c r="T712" s="323">
        <f t="shared" ref="T712:T722" si="15">(R712-32)/1.8</f>
        <v>13.888888888888889</v>
      </c>
      <c r="U712" s="323">
        <f t="shared" ref="U712:U722" si="16">(S712-32)/1.8</f>
        <v>17.777777777777779</v>
      </c>
      <c r="V712" s="323">
        <v>14.5</v>
      </c>
      <c r="W712" s="51" t="s">
        <v>1192</v>
      </c>
      <c r="X712" s="51" t="s">
        <v>1192</v>
      </c>
      <c r="Y712" s="51" t="s">
        <v>1192</v>
      </c>
      <c r="Z712" s="51" t="s">
        <v>1192</v>
      </c>
      <c r="AA712" s="51" t="s">
        <v>1192</v>
      </c>
      <c r="AB712" s="51" t="s">
        <v>1192</v>
      </c>
      <c r="AC712" s="51" t="s">
        <v>1192</v>
      </c>
      <c r="AD712" s="51" t="s">
        <v>1192</v>
      </c>
    </row>
    <row r="713" spans="1:30" s="323" customFormat="1" ht="14.45">
      <c r="A713" s="113">
        <v>45690.5625</v>
      </c>
      <c r="B713" s="56" t="s">
        <v>1219</v>
      </c>
      <c r="C713" s="51">
        <v>304</v>
      </c>
      <c r="D713" s="56" t="s">
        <v>1213</v>
      </c>
      <c r="E713" s="56" t="s">
        <v>1213</v>
      </c>
      <c r="F713" s="56" t="s">
        <v>218</v>
      </c>
      <c r="G713" s="58">
        <v>128</v>
      </c>
      <c r="H713" s="58">
        <v>368</v>
      </c>
      <c r="I713" s="58">
        <v>7.1</v>
      </c>
      <c r="J713" s="58">
        <v>205.6</v>
      </c>
      <c r="K713" s="59">
        <v>4.6020000000000003</v>
      </c>
      <c r="L713" s="60">
        <v>1.4E-2</v>
      </c>
      <c r="M713" s="58">
        <v>0</v>
      </c>
      <c r="N713" s="58">
        <v>0.5</v>
      </c>
      <c r="O713" s="323">
        <v>10.8</v>
      </c>
      <c r="P713" s="323">
        <v>107</v>
      </c>
      <c r="Q713" s="326">
        <v>0.5625</v>
      </c>
      <c r="R713" s="323">
        <v>57</v>
      </c>
      <c r="S713" s="323">
        <v>65</v>
      </c>
      <c r="T713" s="323">
        <f t="shared" si="15"/>
        <v>13.888888888888889</v>
      </c>
      <c r="U713" s="323">
        <f t="shared" si="16"/>
        <v>18.333333333333332</v>
      </c>
      <c r="V713" s="323">
        <v>14.7</v>
      </c>
      <c r="W713" s="51" t="s">
        <v>1192</v>
      </c>
      <c r="X713" s="51" t="s">
        <v>1192</v>
      </c>
      <c r="Y713" s="51" t="s">
        <v>1192</v>
      </c>
      <c r="Z713" s="51" t="s">
        <v>1192</v>
      </c>
      <c r="AA713" s="51" t="s">
        <v>1192</v>
      </c>
      <c r="AB713" s="51" t="s">
        <v>1192</v>
      </c>
      <c r="AC713" s="51" t="s">
        <v>1192</v>
      </c>
      <c r="AD713" s="51" t="s">
        <v>1192</v>
      </c>
    </row>
    <row r="714" spans="1:30" s="323" customFormat="1" ht="14.45">
      <c r="A714" s="113">
        <v>45690.5625</v>
      </c>
      <c r="B714" s="56" t="s">
        <v>1220</v>
      </c>
      <c r="C714" s="51">
        <v>102</v>
      </c>
      <c r="D714" s="56" t="s">
        <v>557</v>
      </c>
      <c r="E714" s="56" t="s">
        <v>557</v>
      </c>
      <c r="F714" s="56" t="s">
        <v>218</v>
      </c>
      <c r="G714" s="58">
        <v>16</v>
      </c>
      <c r="H714" s="58">
        <v>65.400000000000006</v>
      </c>
      <c r="I714" s="58">
        <v>7.2</v>
      </c>
      <c r="J714" s="58">
        <v>45.3</v>
      </c>
      <c r="K714" s="59">
        <v>0.86099999999999999</v>
      </c>
      <c r="L714" s="60">
        <v>1.9E-2</v>
      </c>
      <c r="M714" s="58">
        <v>3.5</v>
      </c>
      <c r="N714" s="58">
        <v>13.3</v>
      </c>
      <c r="O714" s="323">
        <v>12.45</v>
      </c>
      <c r="P714" s="323">
        <v>114.5</v>
      </c>
      <c r="Q714" s="326">
        <v>0.5625</v>
      </c>
      <c r="R714" s="323">
        <v>52</v>
      </c>
      <c r="S714" s="323">
        <v>77</v>
      </c>
      <c r="T714" s="323">
        <f t="shared" si="15"/>
        <v>11.111111111111111</v>
      </c>
      <c r="U714" s="323">
        <f t="shared" si="16"/>
        <v>25</v>
      </c>
      <c r="V714" s="323">
        <v>11.3</v>
      </c>
      <c r="W714" s="51" t="s">
        <v>1192</v>
      </c>
      <c r="X714" s="51" t="s">
        <v>1192</v>
      </c>
      <c r="Y714" s="51" t="s">
        <v>1192</v>
      </c>
      <c r="Z714" s="51" t="s">
        <v>1192</v>
      </c>
      <c r="AA714" s="51" t="s">
        <v>1192</v>
      </c>
      <c r="AB714" s="51" t="s">
        <v>1192</v>
      </c>
      <c r="AC714" s="51" t="s">
        <v>1192</v>
      </c>
      <c r="AD714" s="51" t="s">
        <v>1192</v>
      </c>
    </row>
    <row r="715" spans="1:30" s="323" customFormat="1" ht="14.45">
      <c r="A715" s="113">
        <v>45691.555555555555</v>
      </c>
      <c r="B715" s="56" t="s">
        <v>1221</v>
      </c>
      <c r="C715" s="51">
        <v>307</v>
      </c>
      <c r="D715" s="56" t="s">
        <v>1215</v>
      </c>
      <c r="E715" s="56" t="s">
        <v>1215</v>
      </c>
      <c r="F715" s="56" t="s">
        <v>218</v>
      </c>
      <c r="G715" s="58">
        <v>52</v>
      </c>
      <c r="H715" s="58">
        <v>169.5</v>
      </c>
      <c r="I715" s="58">
        <v>7.3</v>
      </c>
      <c r="J715" s="58">
        <v>100.7</v>
      </c>
      <c r="K715" s="59">
        <v>1.508</v>
      </c>
      <c r="L715" s="60">
        <v>1.2999999999999999E-2</v>
      </c>
      <c r="M715" s="58">
        <v>0</v>
      </c>
      <c r="N715" s="58">
        <v>2.8</v>
      </c>
      <c r="O715" s="323">
        <v>7.85</v>
      </c>
      <c r="P715" s="323">
        <v>109.7</v>
      </c>
      <c r="Q715" s="326">
        <v>0.55555555555555558</v>
      </c>
      <c r="R715" s="323">
        <v>53</v>
      </c>
      <c r="S715" s="323">
        <v>74</v>
      </c>
      <c r="T715" s="323">
        <f t="shared" si="15"/>
        <v>11.666666666666666</v>
      </c>
      <c r="U715" s="323">
        <f t="shared" si="16"/>
        <v>23.333333333333332</v>
      </c>
      <c r="V715" s="323">
        <v>11.6</v>
      </c>
      <c r="W715" s="51" t="s">
        <v>1192</v>
      </c>
      <c r="X715" s="51" t="s">
        <v>1192</v>
      </c>
      <c r="Y715" s="51" t="s">
        <v>1192</v>
      </c>
      <c r="Z715" s="51" t="s">
        <v>1192</v>
      </c>
      <c r="AA715" s="51" t="s">
        <v>1192</v>
      </c>
      <c r="AB715" s="51" t="s">
        <v>1192</v>
      </c>
      <c r="AC715" s="51" t="s">
        <v>1192</v>
      </c>
      <c r="AD715" s="51" t="s">
        <v>1192</v>
      </c>
    </row>
    <row r="716" spans="1:30" s="323" customFormat="1" ht="14.45">
      <c r="A716" s="113">
        <v>45691.576388888891</v>
      </c>
      <c r="B716" s="56" t="s">
        <v>1222</v>
      </c>
      <c r="C716" s="51">
        <v>308</v>
      </c>
      <c r="D716" s="56" t="s">
        <v>1217</v>
      </c>
      <c r="E716" s="56" t="s">
        <v>1217</v>
      </c>
      <c r="F716" s="56" t="s">
        <v>218</v>
      </c>
      <c r="G716" s="58">
        <v>68</v>
      </c>
      <c r="H716" s="58">
        <v>258.39999999999998</v>
      </c>
      <c r="I716" s="58">
        <v>7.7</v>
      </c>
      <c r="J716" s="58">
        <v>150.80000000000001</v>
      </c>
      <c r="K716" s="59">
        <v>2.4550000000000001</v>
      </c>
      <c r="L716" s="60">
        <v>6.3E-2</v>
      </c>
      <c r="M716" s="58">
        <v>0.3</v>
      </c>
      <c r="N716" s="58">
        <v>2.1</v>
      </c>
      <c r="O716" s="323">
        <v>12.8</v>
      </c>
      <c r="P716" s="323">
        <v>117</v>
      </c>
      <c r="Q716" s="326">
        <v>0.57638888888888884</v>
      </c>
      <c r="R716" s="323">
        <v>56</v>
      </c>
      <c r="S716" s="323">
        <v>75</v>
      </c>
      <c r="T716" s="323">
        <f t="shared" si="15"/>
        <v>13.333333333333332</v>
      </c>
      <c r="U716" s="323">
        <f t="shared" si="16"/>
        <v>23.888888888888889</v>
      </c>
      <c r="V716" s="323">
        <v>13</v>
      </c>
      <c r="W716" s="51" t="s">
        <v>1192</v>
      </c>
      <c r="X716" s="51" t="s">
        <v>1192</v>
      </c>
      <c r="Y716" s="51" t="s">
        <v>1192</v>
      </c>
      <c r="Z716" s="51" t="s">
        <v>1192</v>
      </c>
      <c r="AA716" s="51" t="s">
        <v>1192</v>
      </c>
      <c r="AB716" s="51" t="s">
        <v>1192</v>
      </c>
      <c r="AC716" s="51" t="s">
        <v>1192</v>
      </c>
      <c r="AD716" s="51" t="s">
        <v>1192</v>
      </c>
    </row>
    <row r="717" spans="1:30" s="323" customFormat="1" ht="14.45">
      <c r="A717" s="113">
        <v>45694</v>
      </c>
      <c r="B717" s="56" t="s">
        <v>1223</v>
      </c>
      <c r="C717" s="51">
        <v>300</v>
      </c>
      <c r="D717" s="56" t="s">
        <v>1224</v>
      </c>
      <c r="E717" s="56" t="s">
        <v>1224</v>
      </c>
      <c r="F717" s="56" t="s">
        <v>218</v>
      </c>
      <c r="G717" s="58">
        <v>112</v>
      </c>
      <c r="H717" s="58">
        <v>362</v>
      </c>
      <c r="I717" s="58">
        <v>7.2</v>
      </c>
      <c r="J717" s="58">
        <v>201.4</v>
      </c>
      <c r="K717" s="59">
        <v>4.819</v>
      </c>
      <c r="L717" s="60">
        <v>3.3000000000000002E-2</v>
      </c>
      <c r="M717" s="58">
        <v>0</v>
      </c>
      <c r="N717" s="58">
        <v>3.3</v>
      </c>
      <c r="O717" s="323">
        <v>11.69</v>
      </c>
      <c r="P717" s="323">
        <v>108.2</v>
      </c>
      <c r="Q717" s="326">
        <v>0.41666666666666669</v>
      </c>
      <c r="R717" s="323">
        <v>53.6</v>
      </c>
      <c r="S717" s="323">
        <v>73.400000000000006</v>
      </c>
      <c r="T717" s="323">
        <f t="shared" si="15"/>
        <v>12</v>
      </c>
      <c r="U717" s="323">
        <f t="shared" si="16"/>
        <v>23.000000000000004</v>
      </c>
      <c r="V717" s="323">
        <v>12.6</v>
      </c>
      <c r="W717" s="51" t="s">
        <v>1192</v>
      </c>
      <c r="X717" s="51" t="s">
        <v>1192</v>
      </c>
      <c r="Y717" s="51" t="s">
        <v>1192</v>
      </c>
      <c r="Z717" s="51" t="s">
        <v>1192</v>
      </c>
      <c r="AA717" s="51" t="s">
        <v>1192</v>
      </c>
      <c r="AB717" s="51" t="s">
        <v>1192</v>
      </c>
      <c r="AC717" s="51" t="s">
        <v>1192</v>
      </c>
      <c r="AD717" s="51" t="s">
        <v>1192</v>
      </c>
    </row>
    <row r="718" spans="1:30" s="323" customFormat="1" ht="14.45">
      <c r="A718" s="113">
        <v>45694</v>
      </c>
      <c r="B718" s="56" t="s">
        <v>1225</v>
      </c>
      <c r="C718" s="51">
        <v>109</v>
      </c>
      <c r="D718" s="56" t="s">
        <v>1199</v>
      </c>
      <c r="E718" s="56" t="s">
        <v>1199</v>
      </c>
      <c r="F718" s="56" t="s">
        <v>218</v>
      </c>
      <c r="G718" s="58">
        <v>24</v>
      </c>
      <c r="H718" s="58">
        <v>75.2</v>
      </c>
      <c r="I718" s="58">
        <v>7.1</v>
      </c>
      <c r="J718" s="58">
        <v>44.1</v>
      </c>
      <c r="K718" s="59">
        <v>1.0760000000000001</v>
      </c>
      <c r="L718" s="60">
        <v>1.6E-2</v>
      </c>
      <c r="M718" s="58">
        <v>0.2</v>
      </c>
      <c r="N718" s="58">
        <v>3.3</v>
      </c>
      <c r="O718" s="323">
        <v>11.93</v>
      </c>
      <c r="P718" s="323">
        <v>111</v>
      </c>
      <c r="Q718" s="326">
        <v>0.4548611111111111</v>
      </c>
      <c r="R718" s="323">
        <v>53.6</v>
      </c>
      <c r="S718" s="323">
        <v>68</v>
      </c>
      <c r="T718" s="323">
        <f t="shared" si="15"/>
        <v>12</v>
      </c>
      <c r="U718" s="323">
        <f t="shared" si="16"/>
        <v>20</v>
      </c>
      <c r="V718" s="323">
        <v>12.2</v>
      </c>
      <c r="W718" s="51" t="s">
        <v>1192</v>
      </c>
      <c r="X718" s="51" t="s">
        <v>1192</v>
      </c>
      <c r="Y718" s="51" t="s">
        <v>1192</v>
      </c>
      <c r="Z718" s="51" t="s">
        <v>1192</v>
      </c>
      <c r="AA718" s="51" t="s">
        <v>1192</v>
      </c>
      <c r="AB718" s="51" t="s">
        <v>1192</v>
      </c>
      <c r="AC718" s="51" t="s">
        <v>1192</v>
      </c>
      <c r="AD718" s="51" t="s">
        <v>1192</v>
      </c>
    </row>
    <row r="719" spans="1:30" s="323" customFormat="1" ht="14.45">
      <c r="A719" s="113">
        <v>45694</v>
      </c>
      <c r="B719" s="56" t="s">
        <v>1226</v>
      </c>
      <c r="C719" s="51">
        <v>302</v>
      </c>
      <c r="D719" s="56" t="s">
        <v>616</v>
      </c>
      <c r="E719" s="56" t="s">
        <v>616</v>
      </c>
      <c r="F719" s="56" t="s">
        <v>218</v>
      </c>
      <c r="G719" s="58">
        <v>124</v>
      </c>
      <c r="H719" s="58">
        <v>369</v>
      </c>
      <c r="I719" s="58">
        <v>7.1</v>
      </c>
      <c r="J719" s="58">
        <v>198.8</v>
      </c>
      <c r="K719" s="59">
        <v>4.8849999999999998</v>
      </c>
      <c r="L719" s="60">
        <v>3.3000000000000002E-2</v>
      </c>
      <c r="M719" s="58">
        <v>0</v>
      </c>
      <c r="N719" s="58">
        <v>0.7</v>
      </c>
      <c r="O719" s="323">
        <v>11.51</v>
      </c>
      <c r="P719" s="323">
        <v>109.7</v>
      </c>
      <c r="Q719" s="326">
        <v>0.57499999999999996</v>
      </c>
      <c r="R719" s="323">
        <v>56.8</v>
      </c>
      <c r="S719" s="323">
        <v>58.1</v>
      </c>
      <c r="T719" s="323">
        <f t="shared" si="15"/>
        <v>13.777777777777775</v>
      </c>
      <c r="U719" s="323">
        <f t="shared" si="16"/>
        <v>14.5</v>
      </c>
      <c r="V719" s="323">
        <v>13.8</v>
      </c>
      <c r="W719" s="51" t="s">
        <v>1192</v>
      </c>
      <c r="X719" s="51" t="s">
        <v>1192</v>
      </c>
      <c r="Y719" s="51" t="s">
        <v>1192</v>
      </c>
      <c r="Z719" s="51" t="s">
        <v>1192</v>
      </c>
      <c r="AA719" s="51" t="s">
        <v>1192</v>
      </c>
      <c r="AB719" s="51" t="s">
        <v>1192</v>
      </c>
      <c r="AC719" s="51" t="s">
        <v>1192</v>
      </c>
      <c r="AD719" s="51" t="s">
        <v>1192</v>
      </c>
    </row>
    <row r="720" spans="1:30" s="323" customFormat="1" ht="14.45">
      <c r="A720" s="113">
        <v>45694.510416666664</v>
      </c>
      <c r="B720" s="56" t="s">
        <v>1227</v>
      </c>
      <c r="C720" s="51">
        <v>110</v>
      </c>
      <c r="D720" s="56" t="s">
        <v>1056</v>
      </c>
      <c r="E720" s="56" t="s">
        <v>1056</v>
      </c>
      <c r="F720" s="56" t="s">
        <v>218</v>
      </c>
      <c r="G720" s="58">
        <v>8</v>
      </c>
      <c r="H720" s="58">
        <v>33.5</v>
      </c>
      <c r="I720" s="58">
        <v>6.9</v>
      </c>
      <c r="J720" s="58">
        <v>24.9</v>
      </c>
      <c r="K720" s="59">
        <v>0.379</v>
      </c>
      <c r="L720" s="60">
        <v>2.1999999999999999E-2</v>
      </c>
      <c r="M720" s="58">
        <v>0.7</v>
      </c>
      <c r="N720" s="58">
        <v>5.7</v>
      </c>
      <c r="O720" s="323">
        <v>11.96</v>
      </c>
      <c r="P720" s="323">
        <v>110.7</v>
      </c>
      <c r="Q720" s="326">
        <v>0.51041666666666663</v>
      </c>
      <c r="R720" s="323">
        <v>56</v>
      </c>
      <c r="S720" s="323">
        <v>78</v>
      </c>
      <c r="T720" s="323">
        <f t="shared" si="15"/>
        <v>13.333333333333332</v>
      </c>
      <c r="U720" s="323">
        <f t="shared" si="16"/>
        <v>25.555555555555554</v>
      </c>
      <c r="V720" s="323">
        <v>11.9</v>
      </c>
      <c r="W720" s="51" t="s">
        <v>1192</v>
      </c>
      <c r="X720" s="51" t="s">
        <v>1192</v>
      </c>
      <c r="Y720" s="51" t="s">
        <v>1192</v>
      </c>
      <c r="Z720" s="51" t="s">
        <v>1192</v>
      </c>
      <c r="AA720" s="51" t="s">
        <v>1192</v>
      </c>
      <c r="AB720" s="51" t="s">
        <v>1192</v>
      </c>
      <c r="AC720" s="51" t="s">
        <v>1192</v>
      </c>
      <c r="AD720" s="51" t="s">
        <v>1192</v>
      </c>
    </row>
    <row r="721" spans="1:30" s="323" customFormat="1" ht="14.45">
      <c r="A721" s="113">
        <v>45693.659722222219</v>
      </c>
      <c r="B721" s="56" t="s">
        <v>1228</v>
      </c>
      <c r="C721" s="51">
        <v>112</v>
      </c>
      <c r="D721" s="56" t="s">
        <v>1229</v>
      </c>
      <c r="E721" s="56" t="s">
        <v>1229</v>
      </c>
      <c r="F721" s="56" t="s">
        <v>218</v>
      </c>
      <c r="G721" s="58">
        <v>44</v>
      </c>
      <c r="H721" s="58">
        <v>134.6</v>
      </c>
      <c r="I721" s="58">
        <v>7.1</v>
      </c>
      <c r="J721" s="58">
        <v>78.599999999999994</v>
      </c>
      <c r="K721" s="59">
        <v>0.58699999999999997</v>
      </c>
      <c r="L721" s="60">
        <v>1.4E-2</v>
      </c>
      <c r="M721" s="58">
        <v>0.5</v>
      </c>
      <c r="N721" s="58">
        <v>2.6</v>
      </c>
      <c r="O721" s="301">
        <v>11.55</v>
      </c>
      <c r="P721" s="302">
        <v>105.5</v>
      </c>
      <c r="Q721" s="288">
        <v>0.65972222222222221</v>
      </c>
      <c r="R721" s="51">
        <v>52</v>
      </c>
      <c r="S721" s="51">
        <v>58</v>
      </c>
      <c r="T721" s="323">
        <f t="shared" si="15"/>
        <v>11.111111111111111</v>
      </c>
      <c r="U721" s="323">
        <f t="shared" si="16"/>
        <v>14.444444444444445</v>
      </c>
      <c r="V721" s="323">
        <v>8.1999999999999993</v>
      </c>
      <c r="W721" s="51" t="s">
        <v>1192</v>
      </c>
      <c r="X721" s="51" t="s">
        <v>1192</v>
      </c>
      <c r="Y721" s="51" t="s">
        <v>1192</v>
      </c>
      <c r="Z721" s="51" t="s">
        <v>1192</v>
      </c>
      <c r="AA721" s="51" t="s">
        <v>1192</v>
      </c>
      <c r="AB721" s="51" t="s">
        <v>1192</v>
      </c>
      <c r="AC721" s="51" t="s">
        <v>1192</v>
      </c>
      <c r="AD721" s="51" t="s">
        <v>1192</v>
      </c>
    </row>
    <row r="722" spans="1:30" s="323" customFormat="1" ht="14.45">
      <c r="A722" s="113">
        <v>45697.416666666664</v>
      </c>
      <c r="B722" s="56" t="s">
        <v>1230</v>
      </c>
      <c r="C722" s="51">
        <v>205</v>
      </c>
      <c r="D722" s="56" t="s">
        <v>1231</v>
      </c>
      <c r="E722" s="56" t="s">
        <v>1231</v>
      </c>
      <c r="F722" s="56" t="s">
        <v>218</v>
      </c>
      <c r="G722" s="58">
        <v>20</v>
      </c>
      <c r="H722" s="58">
        <v>104.5</v>
      </c>
      <c r="I722" s="58">
        <v>7.5</v>
      </c>
      <c r="J722" s="58">
        <v>59.1</v>
      </c>
      <c r="K722" s="59">
        <v>1.7070000000000001</v>
      </c>
      <c r="L722" s="60">
        <v>2.1000000000000001E-2</v>
      </c>
      <c r="M722" s="58">
        <v>2</v>
      </c>
      <c r="N722" s="58">
        <v>1.5</v>
      </c>
      <c r="O722" s="323">
        <v>12.21</v>
      </c>
      <c r="P722" s="323">
        <v>103.7</v>
      </c>
      <c r="Q722" s="326">
        <v>0.41666666666666669</v>
      </c>
      <c r="R722" s="323">
        <v>48</v>
      </c>
      <c r="S722" s="323">
        <v>46.8</v>
      </c>
      <c r="T722" s="323">
        <f t="shared" si="15"/>
        <v>8.8888888888888893</v>
      </c>
      <c r="U722" s="323">
        <f t="shared" si="16"/>
        <v>8.2222222222222197</v>
      </c>
      <c r="W722" s="51" t="s">
        <v>1192</v>
      </c>
      <c r="X722" s="51" t="s">
        <v>1192</v>
      </c>
      <c r="Y722" s="51" t="s">
        <v>1192</v>
      </c>
      <c r="Z722" s="51" t="s">
        <v>1192</v>
      </c>
      <c r="AA722" s="51" t="s">
        <v>1192</v>
      </c>
      <c r="AB722" s="51" t="s">
        <v>1192</v>
      </c>
      <c r="AC722" s="51" t="s">
        <v>1192</v>
      </c>
      <c r="AD722" s="51" t="s">
        <v>1192</v>
      </c>
    </row>
    <row r="723" spans="1:30" s="323" customFormat="1" ht="14.45">
      <c r="A723" s="113">
        <v>45696.552083333336</v>
      </c>
      <c r="B723" s="56" t="s">
        <v>1232</v>
      </c>
      <c r="C723" s="51">
        <v>201</v>
      </c>
      <c r="D723" s="56" t="s">
        <v>569</v>
      </c>
      <c r="E723" s="56" t="s">
        <v>569</v>
      </c>
      <c r="F723" s="56" t="s">
        <v>218</v>
      </c>
      <c r="G723" s="58">
        <v>36</v>
      </c>
      <c r="H723" s="58">
        <v>100.3</v>
      </c>
      <c r="I723" s="58">
        <v>7.3</v>
      </c>
      <c r="J723" s="58">
        <v>52</v>
      </c>
      <c r="K723" s="59">
        <v>0.93600000000000005</v>
      </c>
      <c r="L723" s="60">
        <v>1.6E-2</v>
      </c>
      <c r="M723" s="58">
        <v>0</v>
      </c>
      <c r="N723" s="58">
        <v>2.1</v>
      </c>
      <c r="O723" s="323">
        <v>11.74</v>
      </c>
      <c r="P723" s="323">
        <v>108.6</v>
      </c>
      <c r="Q723" s="326">
        <v>0.55208333333333337</v>
      </c>
      <c r="R723" s="323">
        <v>55.4</v>
      </c>
      <c r="T723" s="323">
        <f>(R723-32)/1.8</f>
        <v>12.999999999999998</v>
      </c>
      <c r="V723" s="323">
        <v>11.7</v>
      </c>
      <c r="W723" s="51" t="s">
        <v>1192</v>
      </c>
      <c r="X723" s="51" t="s">
        <v>1192</v>
      </c>
      <c r="Y723" s="51" t="s">
        <v>1192</v>
      </c>
      <c r="Z723" s="51" t="s">
        <v>1192</v>
      </c>
      <c r="AA723" s="51" t="s">
        <v>1192</v>
      </c>
      <c r="AB723" s="51" t="s">
        <v>1192</v>
      </c>
      <c r="AC723" s="51" t="s">
        <v>1192</v>
      </c>
      <c r="AD723" s="51" t="s">
        <v>1192</v>
      </c>
    </row>
    <row r="724" spans="1:30" s="323" customFormat="1" ht="14.45">
      <c r="A724" s="113">
        <v>45697.416666666664</v>
      </c>
      <c r="B724" s="56" t="s">
        <v>1233</v>
      </c>
      <c r="C724" s="51">
        <v>210</v>
      </c>
      <c r="D724" s="56" t="s">
        <v>1207</v>
      </c>
      <c r="E724" s="56" t="s">
        <v>1207</v>
      </c>
      <c r="F724" s="56" t="s">
        <v>218</v>
      </c>
      <c r="G724" s="58">
        <v>124</v>
      </c>
      <c r="H724" s="58">
        <v>591</v>
      </c>
      <c r="I724" s="58">
        <v>8</v>
      </c>
      <c r="J724" s="58">
        <v>299.8</v>
      </c>
      <c r="K724" s="59">
        <v>0.55400000000000005</v>
      </c>
      <c r="L724" s="60">
        <v>1.6E-2</v>
      </c>
      <c r="M724" s="58">
        <v>0.5</v>
      </c>
      <c r="N724" s="58">
        <v>1.7</v>
      </c>
      <c r="O724" s="323">
        <v>14.8</v>
      </c>
      <c r="P724" s="323">
        <v>126.3</v>
      </c>
      <c r="Q724" s="326">
        <v>0.54166666666666663</v>
      </c>
      <c r="R724" s="323">
        <v>44</v>
      </c>
      <c r="S724" s="323">
        <v>47</v>
      </c>
      <c r="T724" s="323">
        <f>(R724-32)/1.8</f>
        <v>6.6666666666666661</v>
      </c>
      <c r="U724" s="323">
        <f>(S724-32)/1.8</f>
        <v>8.3333333333333339</v>
      </c>
      <c r="V724" s="323">
        <v>8.5</v>
      </c>
      <c r="W724" s="51" t="s">
        <v>1192</v>
      </c>
      <c r="X724" s="51" t="s">
        <v>1192</v>
      </c>
      <c r="Y724" s="51" t="s">
        <v>1192</v>
      </c>
      <c r="Z724" s="51" t="s">
        <v>1192</v>
      </c>
      <c r="AA724" s="51" t="s">
        <v>1192</v>
      </c>
      <c r="AB724" s="51" t="s">
        <v>1192</v>
      </c>
      <c r="AC724" s="51" t="s">
        <v>1192</v>
      </c>
      <c r="AD724" s="51" t="s">
        <v>1192</v>
      </c>
    </row>
    <row r="725" spans="1:30" s="323" customFormat="1" ht="14.45">
      <c r="A725" s="113">
        <v>45711</v>
      </c>
      <c r="B725" s="56" t="s">
        <v>1234</v>
      </c>
      <c r="C725" s="51">
        <v>103</v>
      </c>
      <c r="D725" s="56" t="s">
        <v>510</v>
      </c>
      <c r="E725" s="56" t="s">
        <v>510</v>
      </c>
      <c r="F725" s="56" t="s">
        <v>218</v>
      </c>
      <c r="G725" s="58">
        <v>4</v>
      </c>
      <c r="H725" s="58">
        <v>19.100000000000001</v>
      </c>
      <c r="I725" s="58">
        <v>6.3</v>
      </c>
      <c r="J725" s="58">
        <v>21</v>
      </c>
      <c r="K725" s="59">
        <v>0.17499999999999999</v>
      </c>
      <c r="L725" s="60">
        <v>1.2E-2</v>
      </c>
      <c r="M725" s="58">
        <v>0</v>
      </c>
      <c r="N725" s="58">
        <v>6.7</v>
      </c>
      <c r="O725" s="323">
        <v>13.5</v>
      </c>
      <c r="P725" s="323">
        <v>107.7</v>
      </c>
      <c r="Q725" s="326">
        <v>0.45833333333333331</v>
      </c>
      <c r="R725" s="323">
        <v>42.3</v>
      </c>
      <c r="S725" s="323">
        <v>50</v>
      </c>
      <c r="T725" s="323">
        <f>(R725-32)/1.8</f>
        <v>5.7222222222222205</v>
      </c>
      <c r="U725" s="323">
        <f>(S725-32)/1.8</f>
        <v>10</v>
      </c>
      <c r="V725" s="323">
        <v>5.7</v>
      </c>
      <c r="W725" s="51" t="s">
        <v>1192</v>
      </c>
      <c r="X725" s="51" t="s">
        <v>1192</v>
      </c>
      <c r="Y725" s="51" t="s">
        <v>1192</v>
      </c>
      <c r="Z725" s="51" t="s">
        <v>1192</v>
      </c>
      <c r="AA725" s="51" t="s">
        <v>1192</v>
      </c>
      <c r="AB725" s="51" t="s">
        <v>1192</v>
      </c>
      <c r="AC725" s="51" t="s">
        <v>1192</v>
      </c>
      <c r="AD725" s="51" t="s">
        <v>1192</v>
      </c>
    </row>
    <row r="726" spans="1:30" s="323" customFormat="1" ht="14.45">
      <c r="A726" s="327">
        <v>45711</v>
      </c>
      <c r="B726" s="323" t="s">
        <v>1235</v>
      </c>
      <c r="C726" s="51">
        <v>104</v>
      </c>
      <c r="D726" s="323" t="s">
        <v>1236</v>
      </c>
      <c r="E726" s="323" t="s">
        <v>1236</v>
      </c>
      <c r="F726" s="323" t="s">
        <v>218</v>
      </c>
      <c r="G726" s="325">
        <v>4</v>
      </c>
      <c r="H726" s="325">
        <v>29.7</v>
      </c>
      <c r="I726" s="325">
        <v>6.3</v>
      </c>
      <c r="J726" s="325">
        <v>26.4</v>
      </c>
      <c r="K726" s="328">
        <v>0.30499999999999999</v>
      </c>
      <c r="L726" s="329">
        <v>1.7000000000000001E-2</v>
      </c>
      <c r="M726" s="325">
        <v>0</v>
      </c>
      <c r="N726" s="325">
        <v>5.6</v>
      </c>
      <c r="O726" s="323">
        <v>12.4</v>
      </c>
      <c r="P726" s="323">
        <v>97</v>
      </c>
      <c r="Q726" s="326">
        <v>0.47222222222222221</v>
      </c>
      <c r="R726" s="323">
        <v>41</v>
      </c>
      <c r="S726" s="323">
        <v>51</v>
      </c>
      <c r="T726" s="323">
        <f>(R726-32)/1.8</f>
        <v>5</v>
      </c>
      <c r="U726" s="323">
        <f>(S726-32)/1.8</f>
        <v>10.555555555555555</v>
      </c>
      <c r="V726" s="323">
        <v>5</v>
      </c>
      <c r="W726" s="51" t="s">
        <v>1192</v>
      </c>
      <c r="X726" s="51" t="s">
        <v>1192</v>
      </c>
      <c r="Y726" s="51" t="s">
        <v>1192</v>
      </c>
      <c r="Z726" s="51" t="s">
        <v>1192</v>
      </c>
      <c r="AA726" s="51" t="s">
        <v>1192</v>
      </c>
      <c r="AB726" s="51" t="s">
        <v>1192</v>
      </c>
      <c r="AC726" s="51" t="s">
        <v>1192</v>
      </c>
      <c r="AD726" s="51" t="s">
        <v>1192</v>
      </c>
    </row>
    <row r="727" spans="1:30" s="51" customFormat="1" ht="14.45">
      <c r="A727" s="62">
        <v>45782.652777777781</v>
      </c>
      <c r="B727" s="56" t="s">
        <v>1237</v>
      </c>
      <c r="C727" s="51">
        <v>102</v>
      </c>
      <c r="D727" s="56" t="s">
        <v>1238</v>
      </c>
      <c r="E727" s="56" t="s">
        <v>1238</v>
      </c>
      <c r="F727" s="56" t="s">
        <v>218</v>
      </c>
      <c r="G727" s="56">
        <v>20</v>
      </c>
      <c r="H727" s="58">
        <v>56.7</v>
      </c>
      <c r="I727" s="58">
        <v>6.7</v>
      </c>
      <c r="J727" s="58">
        <v>52.4</v>
      </c>
      <c r="K727" s="56">
        <v>0.36599999999999999</v>
      </c>
      <c r="L727" s="56">
        <v>4.1000000000000002E-2</v>
      </c>
      <c r="M727" s="58">
        <v>11</v>
      </c>
      <c r="N727" s="58">
        <v>33</v>
      </c>
      <c r="O727" s="302">
        <v>10.7</v>
      </c>
      <c r="P727" s="302">
        <v>114</v>
      </c>
      <c r="Q727" s="302">
        <v>0.57638888888888884</v>
      </c>
      <c r="R727" s="51">
        <v>68</v>
      </c>
      <c r="S727" s="51">
        <v>71</v>
      </c>
      <c r="T727" s="51">
        <f>(R727-32)/1.8</f>
        <v>20</v>
      </c>
      <c r="V727" s="51">
        <v>18.5</v>
      </c>
      <c r="W727" s="51">
        <v>4</v>
      </c>
      <c r="X727" s="51">
        <v>1</v>
      </c>
      <c r="Y727" s="51">
        <v>1</v>
      </c>
      <c r="Z727" s="51">
        <v>12</v>
      </c>
      <c r="AA727" s="51">
        <v>2</v>
      </c>
      <c r="AB727" s="51">
        <v>1</v>
      </c>
      <c r="AC727" s="51">
        <v>15</v>
      </c>
      <c r="AD727" s="51" t="s">
        <v>183</v>
      </c>
    </row>
    <row r="728" spans="1:30" s="323" customFormat="1" ht="14.45">
      <c r="A728" s="62">
        <v>45782.652777777781</v>
      </c>
      <c r="B728" s="56" t="s">
        <v>1239</v>
      </c>
      <c r="C728" s="51">
        <v>110</v>
      </c>
      <c r="D728" s="56" t="s">
        <v>1240</v>
      </c>
      <c r="E728" s="56" t="s">
        <v>1240</v>
      </c>
      <c r="F728" s="56" t="s">
        <v>218</v>
      </c>
      <c r="G728" s="56" t="s">
        <v>1241</v>
      </c>
      <c r="H728" s="58">
        <v>0.8</v>
      </c>
      <c r="I728" s="58">
        <v>6.9</v>
      </c>
      <c r="J728" s="58">
        <v>0.9</v>
      </c>
      <c r="K728" s="56">
        <v>3.7999999999999999E-2</v>
      </c>
      <c r="L728" s="56">
        <v>5.0999999999999997E-2</v>
      </c>
      <c r="M728" s="58">
        <v>0</v>
      </c>
      <c r="N728" s="58">
        <v>0.2</v>
      </c>
      <c r="O728" s="323">
        <v>11.06</v>
      </c>
      <c r="P728" s="323">
        <v>113.8</v>
      </c>
      <c r="Q728" s="322">
        <v>0.61458333333333337</v>
      </c>
      <c r="R728" s="323">
        <v>61</v>
      </c>
      <c r="S728" s="323">
        <v>75</v>
      </c>
      <c r="V728" s="323">
        <v>16.600000000000001</v>
      </c>
      <c r="W728" s="323">
        <v>3</v>
      </c>
      <c r="X728" s="323">
        <v>1</v>
      </c>
      <c r="Y728" s="323">
        <v>2</v>
      </c>
      <c r="Z728" s="323">
        <v>9</v>
      </c>
      <c r="AA728" s="323">
        <v>2</v>
      </c>
      <c r="AB728" s="323">
        <v>2</v>
      </c>
      <c r="AC728" s="323">
        <v>13</v>
      </c>
      <c r="AD728" s="323" t="s">
        <v>183</v>
      </c>
    </row>
    <row r="729" spans="1:30" s="323" customFormat="1" ht="14.45">
      <c r="A729" s="62">
        <v>45789.461111111108</v>
      </c>
      <c r="B729" s="56" t="s">
        <v>1242</v>
      </c>
      <c r="C729" s="51">
        <v>201</v>
      </c>
      <c r="D729" s="56" t="s">
        <v>1243</v>
      </c>
      <c r="E729" s="56" t="s">
        <v>1243</v>
      </c>
      <c r="F729" s="56" t="s">
        <v>218</v>
      </c>
      <c r="G729" s="56">
        <v>32</v>
      </c>
      <c r="H729" s="58">
        <v>95</v>
      </c>
      <c r="I729" s="58">
        <v>7.5</v>
      </c>
      <c r="J729" s="58">
        <v>61.3</v>
      </c>
      <c r="K729" s="56">
        <v>0.309</v>
      </c>
      <c r="L729" s="56">
        <v>1.7000000000000001E-2</v>
      </c>
      <c r="M729" s="58">
        <v>0</v>
      </c>
      <c r="N729" s="58">
        <v>2.6</v>
      </c>
      <c r="O729" s="323">
        <v>11.15</v>
      </c>
      <c r="P729" s="323">
        <v>121.5</v>
      </c>
      <c r="Q729" s="322">
        <v>0.58333333333333337</v>
      </c>
      <c r="U729" s="323">
        <v>24</v>
      </c>
      <c r="V729" s="323">
        <v>19.600000000000001</v>
      </c>
      <c r="W729" s="323">
        <v>2</v>
      </c>
      <c r="X729" s="323">
        <v>2</v>
      </c>
      <c r="Y729" s="323">
        <v>1</v>
      </c>
      <c r="Z729" s="323">
        <v>6</v>
      </c>
      <c r="AA729" s="323">
        <v>4</v>
      </c>
      <c r="AB729" s="323">
        <v>1</v>
      </c>
      <c r="AC729" s="323">
        <v>11</v>
      </c>
      <c r="AD729" s="323" t="s">
        <v>183</v>
      </c>
    </row>
    <row r="730" spans="1:30" s="323" customFormat="1" ht="14.45">
      <c r="A730" s="62">
        <v>45789.461111111108</v>
      </c>
      <c r="B730" s="56" t="s">
        <v>1244</v>
      </c>
      <c r="C730" s="51">
        <v>304</v>
      </c>
      <c r="D730" s="56" t="s">
        <v>951</v>
      </c>
      <c r="E730" s="56" t="s">
        <v>951</v>
      </c>
      <c r="F730" s="56" t="s">
        <v>218</v>
      </c>
      <c r="G730" s="56">
        <v>32</v>
      </c>
      <c r="H730" s="58">
        <v>95.5</v>
      </c>
      <c r="I730" s="58">
        <v>7.2</v>
      </c>
      <c r="J730" s="58">
        <v>58.1</v>
      </c>
      <c r="K730" s="56">
        <v>0.30499999999999999</v>
      </c>
      <c r="L730" s="56">
        <v>1.4E-2</v>
      </c>
      <c r="M730" s="58">
        <v>0.3</v>
      </c>
      <c r="N730" s="58">
        <v>2.8</v>
      </c>
      <c r="O730" s="323">
        <v>9.64</v>
      </c>
      <c r="P730" s="323">
        <v>92.8</v>
      </c>
      <c r="Q730" s="322">
        <v>0.59722222222222221</v>
      </c>
      <c r="R730" s="323">
        <v>58</v>
      </c>
      <c r="S730" s="323">
        <v>68</v>
      </c>
      <c r="V730" s="323">
        <v>15.1</v>
      </c>
      <c r="W730" s="323">
        <v>2</v>
      </c>
      <c r="X730" s="323">
        <v>1</v>
      </c>
      <c r="Y730" s="323">
        <v>2</v>
      </c>
      <c r="Z730" s="323">
        <v>6</v>
      </c>
      <c r="AA730" s="323">
        <v>2</v>
      </c>
      <c r="AB730" s="323">
        <v>2</v>
      </c>
      <c r="AC730" s="323">
        <v>10</v>
      </c>
      <c r="AD730" s="323" t="s">
        <v>182</v>
      </c>
    </row>
    <row r="731" spans="1:30" s="323" customFormat="1" ht="14.45">
      <c r="A731" s="62">
        <v>45787.461111111108</v>
      </c>
      <c r="B731" s="56" t="s">
        <v>1245</v>
      </c>
      <c r="C731" s="51">
        <v>303</v>
      </c>
      <c r="D731" s="56" t="s">
        <v>949</v>
      </c>
      <c r="E731" s="56" t="s">
        <v>949</v>
      </c>
      <c r="F731" s="56" t="s">
        <v>218</v>
      </c>
      <c r="G731" s="56">
        <v>80</v>
      </c>
      <c r="H731" s="58">
        <v>225.3</v>
      </c>
      <c r="I731" s="58">
        <v>6.9</v>
      </c>
      <c r="J731" s="58">
        <v>146.80000000000001</v>
      </c>
      <c r="K731" s="56">
        <v>4.2329999999999997</v>
      </c>
      <c r="L731" s="56">
        <v>3.4000000000000002E-2</v>
      </c>
      <c r="M731" s="58">
        <v>0</v>
      </c>
      <c r="N731" s="58">
        <v>1</v>
      </c>
      <c r="O731" s="323">
        <v>10.58</v>
      </c>
      <c r="P731" s="323">
        <v>104.8</v>
      </c>
      <c r="Q731" s="322">
        <v>0.64583333333333337</v>
      </c>
      <c r="R731" s="323">
        <v>58</v>
      </c>
      <c r="S731" s="323">
        <v>65</v>
      </c>
      <c r="V731" s="323">
        <v>14.8</v>
      </c>
      <c r="W731" s="323">
        <v>1</v>
      </c>
      <c r="X731" s="323">
        <v>1</v>
      </c>
      <c r="Y731" s="323">
        <v>1</v>
      </c>
      <c r="Z731" s="323">
        <v>3</v>
      </c>
      <c r="AA731" s="323">
        <v>2</v>
      </c>
      <c r="AB731" s="323">
        <v>1</v>
      </c>
      <c r="AC731" s="323">
        <v>6</v>
      </c>
      <c r="AD731" s="323" t="s">
        <v>182</v>
      </c>
    </row>
    <row r="732" spans="1:30" s="323" customFormat="1" ht="14.45">
      <c r="A732" s="62">
        <v>45789.461111111108</v>
      </c>
      <c r="B732" s="56" t="s">
        <v>1246</v>
      </c>
      <c r="C732" s="51">
        <v>205</v>
      </c>
      <c r="D732" s="56" t="s">
        <v>1000</v>
      </c>
      <c r="E732" s="56" t="s">
        <v>1000</v>
      </c>
      <c r="F732" s="56" t="s">
        <v>218</v>
      </c>
      <c r="G732" s="56">
        <v>24</v>
      </c>
      <c r="H732" s="58">
        <v>90.9</v>
      </c>
      <c r="I732" s="58">
        <v>7.1</v>
      </c>
      <c r="J732" s="58">
        <v>56.6</v>
      </c>
      <c r="K732" s="56">
        <v>0.66800000000000004</v>
      </c>
      <c r="L732" s="56">
        <v>7.0000000000000001E-3</v>
      </c>
      <c r="M732" s="58">
        <v>0.6</v>
      </c>
      <c r="N732" s="58">
        <v>1.5</v>
      </c>
      <c r="O732" s="323">
        <v>10.48</v>
      </c>
      <c r="P732" s="323">
        <v>113</v>
      </c>
      <c r="Q732" s="322">
        <v>0.70486111111111116</v>
      </c>
      <c r="U732" s="323">
        <v>23</v>
      </c>
      <c r="V732" s="323">
        <v>19.2</v>
      </c>
      <c r="W732" s="323">
        <v>3</v>
      </c>
      <c r="X732" s="323">
        <v>3</v>
      </c>
      <c r="Y732" s="323">
        <v>1</v>
      </c>
      <c r="Z732" s="323">
        <v>9</v>
      </c>
      <c r="AA732" s="323">
        <v>6</v>
      </c>
      <c r="AB732" s="323">
        <v>1</v>
      </c>
      <c r="AC732" s="323">
        <v>15</v>
      </c>
      <c r="AD732" s="323" t="s">
        <v>183</v>
      </c>
    </row>
    <row r="733" spans="1:30" s="323" customFormat="1" ht="14.45">
      <c r="A733" s="62">
        <v>45789.461111111108</v>
      </c>
      <c r="B733" s="56" t="s">
        <v>1247</v>
      </c>
      <c r="C733" s="51">
        <v>307</v>
      </c>
      <c r="D733" s="56" t="s">
        <v>1248</v>
      </c>
      <c r="E733" s="56" t="s">
        <v>1248</v>
      </c>
      <c r="F733" s="56" t="s">
        <v>218</v>
      </c>
      <c r="G733" s="56">
        <v>64</v>
      </c>
      <c r="H733" s="58">
        <v>175.6</v>
      </c>
      <c r="I733" s="58">
        <v>7.1</v>
      </c>
      <c r="J733" s="58">
        <v>103.1</v>
      </c>
      <c r="K733" s="56">
        <v>0.67300000000000004</v>
      </c>
      <c r="L733" s="56">
        <v>1.7000000000000001E-2</v>
      </c>
      <c r="M733" s="58">
        <v>0</v>
      </c>
      <c r="N733" s="58">
        <v>1.5</v>
      </c>
      <c r="O733" s="323">
        <v>12.21</v>
      </c>
      <c r="P733" s="323">
        <v>136</v>
      </c>
      <c r="Q733" s="322">
        <v>0.4375</v>
      </c>
      <c r="R733" s="323">
        <v>58</v>
      </c>
      <c r="S733" s="323">
        <v>68</v>
      </c>
      <c r="W733" s="323">
        <v>3</v>
      </c>
      <c r="X733" s="323">
        <v>3</v>
      </c>
      <c r="Y733" s="323">
        <v>2</v>
      </c>
      <c r="Z733" s="323">
        <v>9</v>
      </c>
      <c r="AA733" s="323">
        <v>6</v>
      </c>
      <c r="AB733" s="323">
        <v>2</v>
      </c>
      <c r="AC733" s="323">
        <v>17</v>
      </c>
      <c r="AD733" s="323" t="s">
        <v>184</v>
      </c>
    </row>
    <row r="734" spans="1:30" s="323" customFormat="1" ht="14.45">
      <c r="A734" s="62">
        <v>45789.461111111108</v>
      </c>
      <c r="B734" s="56" t="s">
        <v>1249</v>
      </c>
      <c r="C734" s="51">
        <v>308</v>
      </c>
      <c r="D734" s="56" t="s">
        <v>1250</v>
      </c>
      <c r="E734" s="56" t="s">
        <v>1251</v>
      </c>
      <c r="F734" s="56" t="s">
        <v>218</v>
      </c>
      <c r="G734" s="56">
        <v>88</v>
      </c>
      <c r="H734" s="58">
        <v>284.89999999999998</v>
      </c>
      <c r="I734" s="58">
        <v>7.7</v>
      </c>
      <c r="J734" s="58">
        <v>161.9</v>
      </c>
      <c r="K734" s="56">
        <v>1.7390000000000001</v>
      </c>
      <c r="L734" s="56">
        <v>0.32200000000000001</v>
      </c>
      <c r="M734" s="58">
        <v>1</v>
      </c>
      <c r="N734" s="58">
        <v>1.2</v>
      </c>
      <c r="O734" s="323">
        <v>13.2</v>
      </c>
      <c r="P734" s="323">
        <v>133</v>
      </c>
      <c r="Q734" s="322">
        <v>0.50347222222222221</v>
      </c>
      <c r="R734" s="323">
        <v>61</v>
      </c>
      <c r="S734" s="323">
        <v>71.5</v>
      </c>
      <c r="W734" s="323">
        <v>2</v>
      </c>
      <c r="X734" s="323">
        <v>1</v>
      </c>
      <c r="Y734" s="323">
        <v>3</v>
      </c>
      <c r="Z734" s="323">
        <v>6</v>
      </c>
      <c r="AA734" s="323">
        <v>2</v>
      </c>
      <c r="AB734" s="323">
        <v>3</v>
      </c>
      <c r="AC734" s="323">
        <v>11</v>
      </c>
      <c r="AD734" s="323" t="s">
        <v>183</v>
      </c>
    </row>
    <row r="735" spans="1:30" s="323" customFormat="1" ht="14.45">
      <c r="A735" s="62">
        <v>45789.461111111108</v>
      </c>
      <c r="B735" s="56" t="s">
        <v>1252</v>
      </c>
      <c r="C735" s="51">
        <v>300</v>
      </c>
      <c r="D735" s="56" t="s">
        <v>945</v>
      </c>
      <c r="E735" s="56" t="s">
        <v>945</v>
      </c>
      <c r="F735" s="56" t="s">
        <v>218</v>
      </c>
      <c r="G735" s="56">
        <v>124</v>
      </c>
      <c r="H735" s="58">
        <v>361</v>
      </c>
      <c r="I735" s="58">
        <v>7.3</v>
      </c>
      <c r="J735" s="58">
        <v>218.6</v>
      </c>
      <c r="K735" s="56">
        <v>5.07</v>
      </c>
      <c r="L735" s="56">
        <v>1.7999999999999999E-2</v>
      </c>
      <c r="M735" s="58">
        <v>0.3</v>
      </c>
      <c r="N735" s="58">
        <v>1.1000000000000001</v>
      </c>
      <c r="O735" s="323">
        <v>12.35</v>
      </c>
      <c r="P735" s="323">
        <v>123.8</v>
      </c>
      <c r="Q735" s="322">
        <v>0.41388888888888886</v>
      </c>
      <c r="T735" s="323">
        <v>15.5</v>
      </c>
      <c r="U735" s="323">
        <v>18</v>
      </c>
      <c r="V735" s="323">
        <v>15.4</v>
      </c>
      <c r="W735" s="323">
        <v>3</v>
      </c>
      <c r="X735" s="323">
        <v>1</v>
      </c>
      <c r="Y735" s="323">
        <v>1</v>
      </c>
      <c r="Z735" s="323">
        <v>9</v>
      </c>
      <c r="AA735" s="323">
        <v>2</v>
      </c>
      <c r="AB735" s="323">
        <v>1</v>
      </c>
      <c r="AC735" s="323">
        <v>12</v>
      </c>
      <c r="AD735" s="323" t="s">
        <v>183</v>
      </c>
    </row>
    <row r="736" spans="1:30" s="323" customFormat="1" ht="14.45">
      <c r="A736" s="62">
        <v>45789.461111111108</v>
      </c>
      <c r="B736" s="56" t="s">
        <v>1253</v>
      </c>
      <c r="C736" s="51">
        <v>109</v>
      </c>
      <c r="D736" s="56" t="s">
        <v>874</v>
      </c>
      <c r="E736" s="56" t="s">
        <v>874</v>
      </c>
      <c r="F736" s="56" t="s">
        <v>218</v>
      </c>
      <c r="G736" s="56">
        <v>28</v>
      </c>
      <c r="H736" s="58">
        <v>78.099999999999994</v>
      </c>
      <c r="I736" s="58">
        <v>7.4</v>
      </c>
      <c r="J736" s="58">
        <v>48.1</v>
      </c>
      <c r="K736" s="56">
        <v>0.47799999999999998</v>
      </c>
      <c r="L736" s="56">
        <v>6.0000000000000001E-3</v>
      </c>
      <c r="M736" s="58">
        <v>0.2</v>
      </c>
      <c r="N736" s="58">
        <v>2.4</v>
      </c>
      <c r="O736" s="323">
        <v>11.58</v>
      </c>
      <c r="P736" s="323">
        <v>129.9</v>
      </c>
      <c r="Q736" s="322">
        <v>0.48402777777777778</v>
      </c>
      <c r="T736" s="323">
        <v>18</v>
      </c>
      <c r="U736" s="323">
        <v>21</v>
      </c>
      <c r="V736" s="323">
        <v>17.8</v>
      </c>
      <c r="W736" s="323">
        <v>4</v>
      </c>
      <c r="X736" s="323">
        <v>1</v>
      </c>
      <c r="Y736" s="323">
        <v>1</v>
      </c>
      <c r="Z736" s="323">
        <v>12</v>
      </c>
      <c r="AA736" s="323">
        <v>2</v>
      </c>
      <c r="AB736" s="323">
        <v>1</v>
      </c>
      <c r="AC736" s="323">
        <v>15</v>
      </c>
      <c r="AD736" s="323" t="s">
        <v>183</v>
      </c>
    </row>
    <row r="737" spans="1:33" s="323" customFormat="1" ht="14.45">
      <c r="A737" s="62">
        <v>45790</v>
      </c>
      <c r="B737" s="56" t="s">
        <v>1254</v>
      </c>
      <c r="C737" s="51">
        <v>210</v>
      </c>
      <c r="D737" s="56" t="s">
        <v>994</v>
      </c>
      <c r="E737" s="56" t="s">
        <v>994</v>
      </c>
      <c r="F737" s="56" t="s">
        <v>218</v>
      </c>
      <c r="G737" s="56">
        <v>132</v>
      </c>
      <c r="H737" s="58">
        <v>437</v>
      </c>
      <c r="I737" s="58">
        <v>7.5</v>
      </c>
      <c r="J737" s="58">
        <v>276.89999999999998</v>
      </c>
      <c r="K737" s="56">
        <v>0.68500000000000005</v>
      </c>
      <c r="L737" s="56">
        <v>1.6E-2</v>
      </c>
      <c r="M737" s="58">
        <v>0</v>
      </c>
      <c r="N737" s="58">
        <v>1.9</v>
      </c>
      <c r="O737" s="323">
        <v>9.66</v>
      </c>
      <c r="P737" s="323">
        <v>113.1</v>
      </c>
      <c r="Q737" s="322">
        <v>0.7104166666666667</v>
      </c>
      <c r="S737" s="323">
        <v>74</v>
      </c>
      <c r="U737" s="323">
        <v>28</v>
      </c>
      <c r="V737" s="323">
        <v>23.3</v>
      </c>
      <c r="W737" s="323">
        <v>1</v>
      </c>
      <c r="X737" s="323">
        <v>1</v>
      </c>
      <c r="Y737" s="323">
        <v>0</v>
      </c>
      <c r="Z737" s="323">
        <v>3</v>
      </c>
      <c r="AA737" s="323">
        <v>2</v>
      </c>
      <c r="AB737" s="323">
        <v>0</v>
      </c>
      <c r="AC737" s="323">
        <v>6</v>
      </c>
      <c r="AD737" s="323" t="s">
        <v>182</v>
      </c>
    </row>
    <row r="738" spans="1:33" s="323" customFormat="1" ht="14.45">
      <c r="A738" s="330">
        <v>45819.570833333331</v>
      </c>
      <c r="B738" s="323" t="s">
        <v>1255</v>
      </c>
      <c r="C738" s="51">
        <v>103</v>
      </c>
      <c r="D738" s="323" t="s">
        <v>998</v>
      </c>
      <c r="E738" s="323" t="s">
        <v>998</v>
      </c>
      <c r="F738" s="323" t="s">
        <v>218</v>
      </c>
      <c r="G738" s="323">
        <v>4</v>
      </c>
      <c r="H738" s="325">
        <v>18.600000000000001</v>
      </c>
      <c r="I738" s="325">
        <v>6.4</v>
      </c>
      <c r="J738" s="325">
        <v>24.6</v>
      </c>
      <c r="K738" s="323">
        <v>7.4999999999999997E-2</v>
      </c>
      <c r="L738" s="323">
        <v>4.1000000000000002E-2</v>
      </c>
      <c r="M738" s="325">
        <v>0.8</v>
      </c>
      <c r="N738" s="325">
        <v>11.6</v>
      </c>
      <c r="O738" s="323">
        <v>9.7899999999999991</v>
      </c>
      <c r="P738" s="323">
        <v>102.7</v>
      </c>
      <c r="Q738" s="322">
        <v>0.40277777777777779</v>
      </c>
      <c r="S738" s="323">
        <v>82</v>
      </c>
      <c r="V738" s="323">
        <v>17.5</v>
      </c>
      <c r="W738" s="323">
        <v>3</v>
      </c>
      <c r="X738" s="323">
        <v>2</v>
      </c>
      <c r="Y738" s="323">
        <v>1</v>
      </c>
      <c r="Z738" s="323">
        <v>9</v>
      </c>
      <c r="AA738" s="323">
        <v>4</v>
      </c>
      <c r="AB738" s="323">
        <v>1</v>
      </c>
      <c r="AC738" s="323">
        <v>14</v>
      </c>
      <c r="AD738" s="323" t="s">
        <v>183</v>
      </c>
    </row>
    <row r="739" spans="1:33" s="323" customFormat="1" ht="14.45">
      <c r="A739" s="330">
        <v>45819.570833333331</v>
      </c>
      <c r="B739" s="323" t="s">
        <v>1256</v>
      </c>
      <c r="C739" s="51">
        <v>104</v>
      </c>
      <c r="D739" s="323" t="s">
        <v>1257</v>
      </c>
      <c r="E739" s="323" t="s">
        <v>1257</v>
      </c>
      <c r="F739" s="323" t="s">
        <v>218</v>
      </c>
      <c r="G739" s="323">
        <v>4</v>
      </c>
      <c r="H739" s="325">
        <v>26.2</v>
      </c>
      <c r="I739" s="325">
        <v>6.3</v>
      </c>
      <c r="J739" s="325">
        <v>23.9</v>
      </c>
      <c r="K739" s="323">
        <v>0.188</v>
      </c>
      <c r="L739" s="323">
        <v>3.9E-2</v>
      </c>
      <c r="M739" s="325">
        <v>0.3</v>
      </c>
      <c r="N739" s="325">
        <v>9</v>
      </c>
      <c r="O739" s="323">
        <v>10.210000000000001</v>
      </c>
      <c r="P739" s="323">
        <v>110.5</v>
      </c>
      <c r="Q739" s="322">
        <v>0.42083333333333334</v>
      </c>
      <c r="U739" s="323" t="s">
        <v>1258</v>
      </c>
      <c r="V739" s="323">
        <v>19.100000000000001</v>
      </c>
      <c r="W739" s="323">
        <v>2</v>
      </c>
      <c r="X739" s="323">
        <v>1</v>
      </c>
      <c r="Y739" s="323">
        <v>2</v>
      </c>
      <c r="Z739" s="323">
        <v>6</v>
      </c>
      <c r="AA739" s="323">
        <v>2</v>
      </c>
      <c r="AB739" s="323">
        <v>2</v>
      </c>
      <c r="AC739" s="323">
        <v>10</v>
      </c>
      <c r="AD739" s="323" t="s">
        <v>182</v>
      </c>
    </row>
    <row r="740" spans="1:33" s="323" customFormat="1" ht="14.45">
      <c r="A740" s="330">
        <v>45819.570833333331</v>
      </c>
      <c r="B740" s="323" t="s">
        <v>1259</v>
      </c>
      <c r="C740" s="51">
        <v>302</v>
      </c>
      <c r="D740" s="323" t="s">
        <v>1112</v>
      </c>
      <c r="E740" s="323" t="s">
        <v>1112</v>
      </c>
      <c r="F740" s="323" t="s">
        <v>218</v>
      </c>
      <c r="G740" s="323">
        <v>120</v>
      </c>
      <c r="H740" s="325">
        <v>308</v>
      </c>
      <c r="I740" s="325">
        <v>6.8</v>
      </c>
      <c r="J740" s="325">
        <v>201.8</v>
      </c>
      <c r="K740" s="323">
        <v>4.4189999999999996</v>
      </c>
      <c r="L740" s="323">
        <v>6.2E-2</v>
      </c>
      <c r="M740" s="325">
        <v>0</v>
      </c>
      <c r="N740" s="325">
        <v>1.8</v>
      </c>
      <c r="O740" s="323">
        <v>9.19</v>
      </c>
      <c r="P740" s="323">
        <v>96.4</v>
      </c>
      <c r="Q740" s="322">
        <v>0.46875</v>
      </c>
      <c r="S740" s="323">
        <v>84</v>
      </c>
      <c r="V740" s="323">
        <v>17.8</v>
      </c>
      <c r="W740" s="323">
        <v>3</v>
      </c>
      <c r="X740" s="323">
        <v>1</v>
      </c>
      <c r="Y740" s="323">
        <v>1</v>
      </c>
      <c r="Z740" s="323">
        <v>9</v>
      </c>
      <c r="AA740" s="323">
        <v>2</v>
      </c>
      <c r="AB740" s="323">
        <v>1</v>
      </c>
      <c r="AC740" s="323">
        <v>12</v>
      </c>
      <c r="AD740" s="323" t="s">
        <v>183</v>
      </c>
    </row>
    <row r="741" spans="1:33" s="51" customFormat="1" ht="14.45">
      <c r="A741" s="233">
        <v>45902</v>
      </c>
      <c r="B741" s="48" t="s">
        <v>1260</v>
      </c>
      <c r="C741" s="51">
        <v>102</v>
      </c>
      <c r="D741" s="56" t="s">
        <v>1176</v>
      </c>
      <c r="E741" s="56" t="s">
        <v>1176</v>
      </c>
      <c r="F741" s="56" t="s">
        <v>218</v>
      </c>
      <c r="G741" s="56">
        <v>68</v>
      </c>
      <c r="H741" s="56">
        <v>164.2</v>
      </c>
      <c r="I741" s="56">
        <v>7.4</v>
      </c>
      <c r="J741" s="56">
        <v>88</v>
      </c>
      <c r="K741" s="56">
        <v>0.40100000000000002</v>
      </c>
      <c r="L741" s="56">
        <v>1.6E-2</v>
      </c>
      <c r="M741" s="56">
        <v>1.9</v>
      </c>
      <c r="N741" s="56">
        <v>1.2</v>
      </c>
      <c r="O741" s="301">
        <v>9.4</v>
      </c>
      <c r="P741" s="302">
        <v>112.5</v>
      </c>
      <c r="Q741" s="288">
        <v>0.45833333333333331</v>
      </c>
      <c r="R741" s="51">
        <v>76</v>
      </c>
      <c r="S741" s="51">
        <v>76</v>
      </c>
      <c r="V741" s="51">
        <v>23.8</v>
      </c>
      <c r="W741" s="51">
        <v>2</v>
      </c>
      <c r="X741" s="51">
        <v>2</v>
      </c>
      <c r="Y741" s="51">
        <v>1</v>
      </c>
      <c r="Z741" s="51">
        <v>6</v>
      </c>
      <c r="AA741" s="51">
        <v>4</v>
      </c>
      <c r="AB741" s="51">
        <v>1</v>
      </c>
      <c r="AC741" s="51">
        <v>11</v>
      </c>
      <c r="AD741" s="51" t="s">
        <v>183</v>
      </c>
    </row>
    <row r="742" spans="1:33" s="51" customFormat="1" ht="14.45">
      <c r="A742" s="233">
        <v>45903</v>
      </c>
      <c r="B742" s="48" t="s">
        <v>1261</v>
      </c>
      <c r="C742" s="51">
        <v>112</v>
      </c>
      <c r="D742" s="56" t="s">
        <v>1262</v>
      </c>
      <c r="E742" s="56" t="s">
        <v>1262</v>
      </c>
      <c r="F742" s="56" t="s">
        <v>218</v>
      </c>
      <c r="G742" s="56">
        <v>84</v>
      </c>
      <c r="H742" s="56">
        <v>270.3</v>
      </c>
      <c r="I742" s="56">
        <v>6.8</v>
      </c>
      <c r="J742" s="56">
        <v>146.1</v>
      </c>
      <c r="K742" s="56">
        <v>0.14699999999999999</v>
      </c>
      <c r="L742" s="56">
        <v>2.1999999999999999E-2</v>
      </c>
      <c r="M742" s="56">
        <v>1.3</v>
      </c>
      <c r="N742" s="56">
        <v>1.4</v>
      </c>
      <c r="O742" s="301">
        <v>6</v>
      </c>
      <c r="P742" s="302">
        <v>70.2</v>
      </c>
      <c r="Q742" s="288">
        <v>0.35416666666666669</v>
      </c>
      <c r="S742" s="51">
        <v>68</v>
      </c>
      <c r="V742" s="51">
        <v>22.5</v>
      </c>
      <c r="W742" s="51">
        <v>3</v>
      </c>
      <c r="X742" s="51">
        <v>1</v>
      </c>
      <c r="Y742" s="51">
        <v>1</v>
      </c>
      <c r="Z742" s="51">
        <v>9</v>
      </c>
      <c r="AA742" s="51">
        <v>2</v>
      </c>
      <c r="AB742" s="51">
        <v>1</v>
      </c>
      <c r="AC742" s="51">
        <v>12</v>
      </c>
      <c r="AD742" s="51" t="s">
        <v>183</v>
      </c>
    </row>
    <row r="743" spans="1:33" s="51" customFormat="1" ht="14.45">
      <c r="A743" s="233">
        <v>45903</v>
      </c>
      <c r="B743" s="48" t="s">
        <v>1263</v>
      </c>
      <c r="C743" s="51">
        <v>307</v>
      </c>
      <c r="D743" s="56" t="s">
        <v>1264</v>
      </c>
      <c r="E743" s="56" t="s">
        <v>1264</v>
      </c>
      <c r="F743" s="56" t="s">
        <v>218</v>
      </c>
      <c r="G743" s="56">
        <v>104</v>
      </c>
      <c r="H743" s="56">
        <v>282.39999999999998</v>
      </c>
      <c r="I743" s="56">
        <v>6.7</v>
      </c>
      <c r="J743" s="56">
        <v>156.80000000000001</v>
      </c>
      <c r="K743" s="56">
        <v>1.452</v>
      </c>
      <c r="L743" s="56">
        <v>2.4E-2</v>
      </c>
      <c r="M743" s="56">
        <v>0</v>
      </c>
      <c r="N743" s="56">
        <v>0.8</v>
      </c>
      <c r="O743" s="301">
        <v>9.0500000000000007</v>
      </c>
      <c r="P743" s="302">
        <v>98.8</v>
      </c>
      <c r="Q743" s="288">
        <v>0.42708333333333331</v>
      </c>
      <c r="R743" s="51">
        <v>69</v>
      </c>
      <c r="S743" s="51">
        <v>75</v>
      </c>
      <c r="V743" s="51">
        <v>22.1</v>
      </c>
      <c r="W743" s="51">
        <v>4</v>
      </c>
      <c r="X743" s="51">
        <v>3</v>
      </c>
      <c r="Y743" s="51">
        <v>1</v>
      </c>
      <c r="Z743" s="51">
        <v>12</v>
      </c>
      <c r="AA743" s="51">
        <v>6</v>
      </c>
      <c r="AB743" s="51">
        <v>1</v>
      </c>
      <c r="AC743" s="51">
        <v>19</v>
      </c>
      <c r="AD743" s="51" t="s">
        <v>184</v>
      </c>
    </row>
    <row r="744" spans="1:33" s="51" customFormat="1" ht="14.45">
      <c r="A744" s="233">
        <v>45903</v>
      </c>
      <c r="B744" s="48" t="s">
        <v>1265</v>
      </c>
      <c r="C744" s="51">
        <v>308</v>
      </c>
      <c r="D744" s="56" t="s">
        <v>1266</v>
      </c>
      <c r="E744" s="56" t="s">
        <v>1266</v>
      </c>
      <c r="F744" s="56" t="s">
        <v>218</v>
      </c>
      <c r="G744" s="56">
        <v>112</v>
      </c>
      <c r="H744" s="56">
        <v>456</v>
      </c>
      <c r="I744" s="56">
        <v>7.3</v>
      </c>
      <c r="J744" s="56">
        <v>253.3</v>
      </c>
      <c r="K744" s="56">
        <v>5.8929999999999998</v>
      </c>
      <c r="L744" s="56">
        <v>0.77200000000000002</v>
      </c>
      <c r="M744" s="56">
        <v>2.1</v>
      </c>
      <c r="N744" s="56">
        <v>1.8</v>
      </c>
      <c r="O744" s="301">
        <v>8.9</v>
      </c>
      <c r="P744" s="302">
        <v>116.5</v>
      </c>
      <c r="Q744" s="288">
        <v>0.4861111111111111</v>
      </c>
      <c r="R744" s="51">
        <v>70</v>
      </c>
      <c r="S744" s="51">
        <v>78</v>
      </c>
      <c r="V744" s="51">
        <v>24.7</v>
      </c>
      <c r="W744" s="51">
        <v>1</v>
      </c>
      <c r="X744" s="51">
        <v>1</v>
      </c>
      <c r="Y744" s="51">
        <v>2</v>
      </c>
      <c r="Z744" s="51">
        <v>3</v>
      </c>
      <c r="AA744" s="51">
        <v>2</v>
      </c>
      <c r="AB744" s="51">
        <v>2</v>
      </c>
      <c r="AC744" s="51">
        <v>7</v>
      </c>
      <c r="AD744" s="51" t="s">
        <v>182</v>
      </c>
      <c r="AE744" s="352" t="s">
        <v>1267</v>
      </c>
      <c r="AF744" s="352"/>
      <c r="AG744" s="352"/>
    </row>
    <row r="745" spans="1:33" s="51" customFormat="1" ht="14.45">
      <c r="A745" s="233">
        <v>45904</v>
      </c>
      <c r="B745" s="48" t="s">
        <v>1268</v>
      </c>
      <c r="C745" s="51">
        <v>103</v>
      </c>
      <c r="D745" s="56" t="s">
        <v>998</v>
      </c>
      <c r="E745" s="56" t="s">
        <v>998</v>
      </c>
      <c r="F745" s="56" t="s">
        <v>218</v>
      </c>
      <c r="G745" s="56">
        <v>12</v>
      </c>
      <c r="H745" s="56">
        <v>236.2</v>
      </c>
      <c r="I745" s="56">
        <v>6.2</v>
      </c>
      <c r="J745" s="56">
        <v>24.2</v>
      </c>
      <c r="K745" s="56">
        <v>0.41099999999999998</v>
      </c>
      <c r="L745" s="56">
        <v>2.1000000000000001E-2</v>
      </c>
      <c r="M745" s="56">
        <v>0.5</v>
      </c>
      <c r="N745" s="56">
        <v>2.8</v>
      </c>
      <c r="O745" s="301">
        <v>8.35</v>
      </c>
      <c r="P745" s="302">
        <v>97.4</v>
      </c>
      <c r="Q745" s="288">
        <v>0.68055555555555558</v>
      </c>
      <c r="U745" s="51">
        <v>26.5</v>
      </c>
      <c r="V745" s="51">
        <v>23.4</v>
      </c>
      <c r="W745" s="51">
        <v>3</v>
      </c>
      <c r="X745" s="51">
        <v>0</v>
      </c>
      <c r="Y745" s="51">
        <v>2</v>
      </c>
      <c r="Z745" s="51">
        <v>9</v>
      </c>
      <c r="AA745" s="51">
        <v>0</v>
      </c>
      <c r="AB745" s="51">
        <v>2</v>
      </c>
      <c r="AC745" s="51">
        <v>11</v>
      </c>
      <c r="AD745" s="51" t="s">
        <v>183</v>
      </c>
    </row>
    <row r="746" spans="1:33" s="51" customFormat="1" ht="14.45">
      <c r="A746" s="233">
        <v>45904</v>
      </c>
      <c r="B746" s="48" t="s">
        <v>1269</v>
      </c>
      <c r="C746" s="51">
        <v>104</v>
      </c>
      <c r="D746" s="56" t="s">
        <v>1257</v>
      </c>
      <c r="E746" s="56" t="s">
        <v>1257</v>
      </c>
      <c r="F746" s="56" t="s">
        <v>218</v>
      </c>
      <c r="G746" s="56">
        <v>20</v>
      </c>
      <c r="H746" s="56">
        <v>373</v>
      </c>
      <c r="I746" s="56">
        <v>6.6</v>
      </c>
      <c r="J746" s="56">
        <v>23.1</v>
      </c>
      <c r="K746" s="56">
        <v>0.32700000000000001</v>
      </c>
      <c r="L746" s="56">
        <v>8.9999999999999993E-3</v>
      </c>
      <c r="M746" s="56">
        <v>0.6</v>
      </c>
      <c r="N746" s="56">
        <v>2.6</v>
      </c>
      <c r="O746" s="301">
        <v>8.19</v>
      </c>
      <c r="P746" s="302">
        <v>98.8</v>
      </c>
      <c r="Q746" s="288">
        <v>0.71527777777777779</v>
      </c>
      <c r="U746" s="51">
        <v>26</v>
      </c>
      <c r="V746" s="51">
        <v>24.8</v>
      </c>
      <c r="W746" s="51">
        <v>1</v>
      </c>
      <c r="X746" s="51">
        <v>1</v>
      </c>
      <c r="Y746" s="51">
        <v>0</v>
      </c>
      <c r="Z746" s="51">
        <v>3</v>
      </c>
      <c r="AA746" s="51">
        <v>2</v>
      </c>
      <c r="AB746" s="51">
        <v>0</v>
      </c>
      <c r="AC746" s="51">
        <v>5</v>
      </c>
      <c r="AD746" s="51" t="s">
        <v>182</v>
      </c>
    </row>
    <row r="747" spans="1:33" s="51" customFormat="1" ht="14.45">
      <c r="A747" s="233">
        <v>45904</v>
      </c>
      <c r="B747" s="48" t="s">
        <v>1270</v>
      </c>
      <c r="C747" s="51">
        <v>110</v>
      </c>
      <c r="D747" s="56" t="s">
        <v>1271</v>
      </c>
      <c r="E747" s="56" t="s">
        <v>1271</v>
      </c>
      <c r="F747" s="56" t="s">
        <v>218</v>
      </c>
      <c r="G747" s="56">
        <v>32</v>
      </c>
      <c r="H747" s="56">
        <v>368</v>
      </c>
      <c r="I747" s="56">
        <v>6.7</v>
      </c>
      <c r="J747" s="56">
        <v>39.200000000000003</v>
      </c>
      <c r="K747" s="56">
        <v>0.182</v>
      </c>
      <c r="L747" s="56">
        <v>8.0000000000000002E-3</v>
      </c>
      <c r="M747" s="56">
        <v>1.2</v>
      </c>
      <c r="N747" s="56">
        <v>2.5</v>
      </c>
      <c r="O747" s="301">
        <v>6.72</v>
      </c>
      <c r="P747" s="302">
        <v>78.599999999999994</v>
      </c>
      <c r="Q747" s="288">
        <v>0.38194444444444442</v>
      </c>
      <c r="R747" s="51">
        <v>71</v>
      </c>
      <c r="S747" s="51">
        <v>71</v>
      </c>
      <c r="V747" s="51">
        <v>23.1</v>
      </c>
      <c r="W747" s="51">
        <v>7</v>
      </c>
      <c r="X747" s="51">
        <v>4</v>
      </c>
      <c r="Y747" s="51">
        <v>2</v>
      </c>
      <c r="Z747" s="51">
        <v>21</v>
      </c>
      <c r="AA747" s="51">
        <v>8</v>
      </c>
      <c r="AB747" s="51">
        <v>2</v>
      </c>
      <c r="AC747" s="51">
        <v>31</v>
      </c>
      <c r="AD747" s="51" t="s">
        <v>185</v>
      </c>
    </row>
    <row r="748" spans="1:33" s="51" customFormat="1" ht="14.45">
      <c r="A748" s="233">
        <v>45904</v>
      </c>
      <c r="B748" s="48" t="s">
        <v>1272</v>
      </c>
      <c r="C748" s="51">
        <v>303</v>
      </c>
      <c r="D748" s="56" t="s">
        <v>1273</v>
      </c>
      <c r="E748" s="56" t="s">
        <v>1273</v>
      </c>
      <c r="F748" s="56" t="s">
        <v>218</v>
      </c>
      <c r="G748" s="56">
        <v>116</v>
      </c>
      <c r="H748" s="56">
        <v>282.89999999999998</v>
      </c>
      <c r="I748" s="56">
        <v>7.2</v>
      </c>
      <c r="J748" s="56">
        <v>177.3</v>
      </c>
      <c r="K748" s="56">
        <v>3.859</v>
      </c>
      <c r="L748" s="56">
        <v>2.5999999999999999E-2</v>
      </c>
      <c r="M748" s="56">
        <v>0</v>
      </c>
      <c r="N748" s="56">
        <v>0.5</v>
      </c>
      <c r="O748" s="301">
        <v>9.65</v>
      </c>
      <c r="P748" s="302">
        <v>101.5</v>
      </c>
      <c r="Q748" s="288">
        <v>0.6479166666666667</v>
      </c>
      <c r="S748" s="51">
        <v>79</v>
      </c>
      <c r="V748" s="51">
        <v>17.2</v>
      </c>
      <c r="W748" s="51">
        <v>4</v>
      </c>
      <c r="X748" s="51">
        <v>1</v>
      </c>
      <c r="Y748" s="51">
        <v>1</v>
      </c>
      <c r="Z748" s="51">
        <v>12</v>
      </c>
      <c r="AA748" s="51">
        <v>2</v>
      </c>
      <c r="AB748" s="51">
        <v>1</v>
      </c>
      <c r="AC748" s="51">
        <v>15</v>
      </c>
      <c r="AD748" s="51" t="s">
        <v>183</v>
      </c>
    </row>
    <row r="749" spans="1:33" s="51" customFormat="1" ht="14.45">
      <c r="A749" s="233">
        <v>45904</v>
      </c>
      <c r="B749" s="48" t="s">
        <v>1274</v>
      </c>
      <c r="C749" s="51">
        <v>304</v>
      </c>
      <c r="D749" s="56" t="s">
        <v>951</v>
      </c>
      <c r="E749" s="56" t="s">
        <v>951</v>
      </c>
      <c r="F749" s="56" t="s">
        <v>218</v>
      </c>
      <c r="G749" s="56">
        <v>156</v>
      </c>
      <c r="H749" s="56">
        <v>379</v>
      </c>
      <c r="I749" s="56">
        <v>7</v>
      </c>
      <c r="J749" s="56">
        <v>220.7</v>
      </c>
      <c r="K749" s="56">
        <v>3.9580000000000002</v>
      </c>
      <c r="L749" s="56">
        <v>2.9000000000000001E-2</v>
      </c>
      <c r="M749" s="56">
        <v>0</v>
      </c>
      <c r="N749" s="56">
        <v>0.4</v>
      </c>
      <c r="O749" s="301">
        <v>9.4700000000000006</v>
      </c>
      <c r="P749" s="302">
        <v>100.5</v>
      </c>
      <c r="Q749" s="288">
        <v>0.60416666666666663</v>
      </c>
      <c r="R749" s="51">
        <v>63</v>
      </c>
      <c r="S749" s="51">
        <v>86</v>
      </c>
      <c r="V749" s="51">
        <v>18.2</v>
      </c>
      <c r="W749" s="51">
        <v>2</v>
      </c>
      <c r="X749" s="51">
        <v>2</v>
      </c>
      <c r="Y749" s="51">
        <v>2</v>
      </c>
      <c r="Z749" s="51">
        <v>6</v>
      </c>
      <c r="AA749" s="51">
        <v>4</v>
      </c>
      <c r="AB749" s="51">
        <v>2</v>
      </c>
      <c r="AC749" s="51">
        <v>12</v>
      </c>
      <c r="AD749" s="51" t="s">
        <v>183</v>
      </c>
    </row>
    <row r="750" spans="1:33" s="51" customFormat="1" ht="14.45">
      <c r="A750" s="233">
        <v>45907.62222222222</v>
      </c>
      <c r="B750" s="48" t="s">
        <v>1275</v>
      </c>
      <c r="C750" s="51">
        <v>210</v>
      </c>
      <c r="D750" s="56" t="s">
        <v>994</v>
      </c>
      <c r="E750" s="56" t="s">
        <v>994</v>
      </c>
      <c r="F750" s="56" t="s">
        <v>218</v>
      </c>
      <c r="G750" s="56">
        <v>152</v>
      </c>
      <c r="H750" s="56">
        <v>509</v>
      </c>
      <c r="I750" s="56">
        <v>7.5</v>
      </c>
      <c r="J750" s="56">
        <v>301</v>
      </c>
      <c r="K750" s="56">
        <v>0.86499999999999999</v>
      </c>
      <c r="L750" s="56">
        <v>2.5000000000000001E-2</v>
      </c>
      <c r="M750" s="56">
        <v>3.8</v>
      </c>
      <c r="N750" s="56">
        <v>2.2000000000000002</v>
      </c>
      <c r="O750" s="301">
        <v>9.8800000000000008</v>
      </c>
      <c r="P750" s="302">
        <v>110.7</v>
      </c>
      <c r="Q750" s="288">
        <v>0.62222222222222223</v>
      </c>
      <c r="U750" s="51">
        <v>26</v>
      </c>
      <c r="V750" s="51">
        <v>21.1</v>
      </c>
      <c r="W750" s="51">
        <v>1</v>
      </c>
      <c r="X750" s="51">
        <v>1</v>
      </c>
      <c r="Y750" s="51">
        <v>3</v>
      </c>
      <c r="Z750" s="51">
        <v>3</v>
      </c>
      <c r="AA750" s="51">
        <v>2</v>
      </c>
      <c r="AB750" s="51">
        <v>3</v>
      </c>
      <c r="AC750" s="51">
        <v>8</v>
      </c>
      <c r="AD750" s="51" t="s">
        <v>182</v>
      </c>
    </row>
    <row r="751" spans="1:33" s="51" customFormat="1" ht="14.45">
      <c r="A751" s="233">
        <v>45907.65</v>
      </c>
      <c r="B751" s="48" t="s">
        <v>1276</v>
      </c>
      <c r="C751" s="51">
        <v>201</v>
      </c>
      <c r="D751" s="56" t="s">
        <v>1277</v>
      </c>
      <c r="E751" s="56" t="s">
        <v>1277</v>
      </c>
      <c r="F751" s="56" t="s">
        <v>218</v>
      </c>
      <c r="G751" s="56">
        <v>60</v>
      </c>
      <c r="H751" s="56">
        <v>142.6</v>
      </c>
      <c r="I751" s="56">
        <v>7.1</v>
      </c>
      <c r="J751" s="56">
        <v>81.7</v>
      </c>
      <c r="K751" s="56">
        <v>0.16500000000000001</v>
      </c>
      <c r="L751" s="56">
        <v>1.2E-2</v>
      </c>
      <c r="M751" s="56">
        <v>1.3</v>
      </c>
      <c r="N751" s="56">
        <v>1.9</v>
      </c>
      <c r="O751" s="301">
        <v>9.7100000000000009</v>
      </c>
      <c r="P751" s="302">
        <v>121.1</v>
      </c>
      <c r="Q751" s="288">
        <v>0.65</v>
      </c>
      <c r="S751" s="51">
        <v>81</v>
      </c>
      <c r="V751" s="51">
        <v>26</v>
      </c>
      <c r="W751" s="51">
        <v>1</v>
      </c>
      <c r="X751" s="51">
        <v>0</v>
      </c>
      <c r="Y751" s="51">
        <v>1</v>
      </c>
      <c r="Z751" s="51">
        <v>6</v>
      </c>
      <c r="AA751" s="51">
        <v>0</v>
      </c>
      <c r="AB751" s="51">
        <v>1</v>
      </c>
      <c r="AC751" s="51">
        <v>7</v>
      </c>
      <c r="AD751" s="51" t="s">
        <v>182</v>
      </c>
    </row>
    <row r="752" spans="1:33" s="51" customFormat="1" ht="14.45">
      <c r="A752" s="233">
        <v>45907.65</v>
      </c>
      <c r="B752" s="48" t="s">
        <v>1278</v>
      </c>
      <c r="C752" s="51">
        <v>302</v>
      </c>
      <c r="D752" s="56" t="s">
        <v>1112</v>
      </c>
      <c r="E752" s="56" t="s">
        <v>1112</v>
      </c>
      <c r="F752" s="56" t="s">
        <v>218</v>
      </c>
      <c r="G752" s="56">
        <v>156</v>
      </c>
      <c r="H752" s="56">
        <v>403</v>
      </c>
      <c r="I752" s="56">
        <v>7.1</v>
      </c>
      <c r="J752" s="56">
        <v>235.5</v>
      </c>
      <c r="K752" s="56">
        <v>4.6219999999999999</v>
      </c>
      <c r="L752" s="56">
        <v>3.4000000000000002E-2</v>
      </c>
      <c r="M752" s="56">
        <v>0.5</v>
      </c>
      <c r="N752" s="56">
        <v>0.5</v>
      </c>
      <c r="O752" s="301">
        <v>9.33</v>
      </c>
      <c r="P752" s="302">
        <v>101.5</v>
      </c>
      <c r="Q752" s="288">
        <v>0.5625</v>
      </c>
      <c r="S752" s="51">
        <v>75</v>
      </c>
      <c r="V752" s="51">
        <v>19.5</v>
      </c>
      <c r="W752" s="51">
        <v>3</v>
      </c>
      <c r="X752" s="51">
        <v>3</v>
      </c>
      <c r="Y752" s="51">
        <v>2</v>
      </c>
      <c r="Z752" s="51">
        <v>9</v>
      </c>
      <c r="AA752" s="51">
        <v>6</v>
      </c>
      <c r="AB752" s="51">
        <v>2</v>
      </c>
      <c r="AC752" s="51">
        <v>17</v>
      </c>
      <c r="AD752" s="51" t="s">
        <v>184</v>
      </c>
    </row>
    <row r="753" spans="1:30" s="51" customFormat="1" ht="14.45">
      <c r="A753" s="233">
        <v>45908.65</v>
      </c>
      <c r="B753" s="48" t="s">
        <v>1279</v>
      </c>
      <c r="C753" s="51">
        <v>109</v>
      </c>
      <c r="D753" s="56" t="s">
        <v>1280</v>
      </c>
      <c r="E753" s="56" t="s">
        <v>1280</v>
      </c>
      <c r="F753" s="56" t="s">
        <v>218</v>
      </c>
      <c r="G753" s="56">
        <v>60</v>
      </c>
      <c r="H753" s="56">
        <v>138.5</v>
      </c>
      <c r="I753" s="56">
        <v>7.1</v>
      </c>
      <c r="J753" s="56">
        <v>79.3</v>
      </c>
      <c r="K753" s="56">
        <v>0.36599999999999999</v>
      </c>
      <c r="L753" s="56">
        <v>1.2E-2</v>
      </c>
      <c r="M753" s="56">
        <v>4.2</v>
      </c>
      <c r="N753" s="56">
        <v>4.4000000000000004</v>
      </c>
      <c r="O753" s="301">
        <v>7.87</v>
      </c>
      <c r="P753" s="302">
        <v>91</v>
      </c>
      <c r="Q753" s="288">
        <v>0.46875</v>
      </c>
      <c r="T753" s="51">
        <v>22.5</v>
      </c>
      <c r="U753" s="51">
        <v>23.5</v>
      </c>
      <c r="V753" s="51">
        <v>22.2</v>
      </c>
      <c r="W753" s="51">
        <v>5</v>
      </c>
      <c r="X753" s="51">
        <v>0</v>
      </c>
      <c r="Y753" s="51">
        <v>1</v>
      </c>
      <c r="Z753" s="51">
        <v>15</v>
      </c>
      <c r="AA753" s="51">
        <v>0</v>
      </c>
      <c r="AB753" s="51">
        <v>1</v>
      </c>
      <c r="AC753" s="51">
        <v>16</v>
      </c>
      <c r="AD753" s="51" t="s">
        <v>183</v>
      </c>
    </row>
    <row r="754" spans="1:30" s="51" customFormat="1" ht="14.45">
      <c r="A754" s="233">
        <v>45908.65</v>
      </c>
      <c r="B754" s="48" t="s">
        <v>1281</v>
      </c>
      <c r="C754" s="51">
        <v>300</v>
      </c>
      <c r="D754" s="56" t="s">
        <v>984</v>
      </c>
      <c r="E754" s="56" t="s">
        <v>984</v>
      </c>
      <c r="F754" s="56" t="s">
        <v>218</v>
      </c>
      <c r="G754" s="56">
        <v>160</v>
      </c>
      <c r="H754" s="56">
        <v>398</v>
      </c>
      <c r="I754" s="56">
        <v>7.1</v>
      </c>
      <c r="J754" s="56">
        <v>234.3</v>
      </c>
      <c r="K754" s="56">
        <v>2.9809999999999999</v>
      </c>
      <c r="L754" s="56">
        <v>2.1000000000000001E-2</v>
      </c>
      <c r="M754" s="56">
        <v>0.2</v>
      </c>
      <c r="N754" s="56">
        <v>0.4</v>
      </c>
      <c r="O754" s="301">
        <v>6.72</v>
      </c>
      <c r="P754" s="302">
        <v>74.099999999999994</v>
      </c>
      <c r="Q754" s="288">
        <v>0.40972222222222221</v>
      </c>
      <c r="T754" s="51">
        <v>19.8</v>
      </c>
      <c r="U754" s="51">
        <v>20</v>
      </c>
      <c r="V754" s="51">
        <v>19.8</v>
      </c>
      <c r="W754" s="51">
        <v>5</v>
      </c>
      <c r="X754" s="51">
        <v>2</v>
      </c>
      <c r="Y754" s="51">
        <v>1</v>
      </c>
      <c r="Z754" s="51">
        <v>15</v>
      </c>
      <c r="AA754" s="51">
        <v>4</v>
      </c>
      <c r="AB754" s="51">
        <v>1</v>
      </c>
      <c r="AC754" s="51">
        <v>20</v>
      </c>
      <c r="AD754" s="51" t="s">
        <v>184</v>
      </c>
    </row>
    <row r="755" spans="1:30" s="51" customFormat="1" ht="14.45">
      <c r="A755" s="233">
        <v>45914.375</v>
      </c>
      <c r="B755" s="48" t="s">
        <v>1282</v>
      </c>
      <c r="C755" s="51">
        <v>205</v>
      </c>
      <c r="D755" s="56" t="s">
        <v>1000</v>
      </c>
      <c r="E755" s="56" t="s">
        <v>1000</v>
      </c>
      <c r="F755" s="56" t="s">
        <v>218</v>
      </c>
      <c r="G755" s="56">
        <v>48</v>
      </c>
      <c r="H755" s="56">
        <v>134</v>
      </c>
      <c r="I755" s="56">
        <v>6.9</v>
      </c>
      <c r="J755" s="56">
        <v>80.5</v>
      </c>
      <c r="K755" s="56">
        <v>0.35799999999999998</v>
      </c>
      <c r="L755" s="56">
        <v>0.01</v>
      </c>
      <c r="M755" s="56">
        <v>0.1</v>
      </c>
      <c r="N755" s="56">
        <v>1.4</v>
      </c>
      <c r="O755" s="301">
        <v>7.52</v>
      </c>
      <c r="P755" s="302">
        <v>87.6</v>
      </c>
      <c r="Q755" s="288">
        <v>0.375</v>
      </c>
      <c r="U755" s="51">
        <v>22</v>
      </c>
      <c r="V755" s="51">
        <v>22.2</v>
      </c>
      <c r="W755" s="51">
        <v>2</v>
      </c>
      <c r="X755" s="51">
        <v>1</v>
      </c>
      <c r="Y755" s="51">
        <v>2</v>
      </c>
      <c r="Z755" s="51">
        <v>6</v>
      </c>
      <c r="AA755" s="51">
        <v>2</v>
      </c>
      <c r="AB755" s="51">
        <v>2</v>
      </c>
      <c r="AC755" s="51">
        <v>10</v>
      </c>
      <c r="AD755" s="51" t="s">
        <v>182</v>
      </c>
    </row>
    <row r="756" spans="1:30" s="349" customFormat="1">
      <c r="A756" s="340">
        <v>45993.479166666701</v>
      </c>
      <c r="B756" s="341" t="s">
        <v>1283</v>
      </c>
      <c r="C756" s="342">
        <v>102</v>
      </c>
      <c r="D756" s="341" t="s">
        <v>1176</v>
      </c>
      <c r="E756" s="341" t="s">
        <v>1176</v>
      </c>
      <c r="F756" s="341" t="s">
        <v>218</v>
      </c>
      <c r="G756" s="343">
        <v>36</v>
      </c>
      <c r="H756" s="343">
        <v>132.5</v>
      </c>
      <c r="I756" s="343">
        <v>7.5</v>
      </c>
      <c r="J756" s="343">
        <v>75.2</v>
      </c>
      <c r="K756" s="344">
        <v>0.54600000000000004</v>
      </c>
      <c r="L756" s="345">
        <v>9.8000000000000004E-2</v>
      </c>
      <c r="M756" s="343">
        <v>0</v>
      </c>
      <c r="N756" s="343">
        <v>1</v>
      </c>
      <c r="O756" s="346">
        <v>14.1</v>
      </c>
      <c r="P756" s="347">
        <v>119</v>
      </c>
      <c r="Q756" s="348">
        <v>0.47916666666666669</v>
      </c>
      <c r="R756" s="342">
        <v>46</v>
      </c>
      <c r="S756" s="342">
        <v>40</v>
      </c>
      <c r="T756" s="342"/>
      <c r="U756" s="342"/>
      <c r="V756" s="342">
        <v>7.6</v>
      </c>
      <c r="W756" s="342"/>
      <c r="X756" s="342"/>
      <c r="Y756" s="342"/>
      <c r="Z756" s="342"/>
      <c r="AA756" s="342"/>
      <c r="AB756" s="342"/>
      <c r="AC756" s="342"/>
      <c r="AD756" s="342"/>
    </row>
    <row r="757" spans="1:30" s="349" customFormat="1">
      <c r="A757" s="340">
        <v>45998</v>
      </c>
      <c r="B757" s="341" t="s">
        <v>1284</v>
      </c>
      <c r="C757" s="342">
        <v>201</v>
      </c>
      <c r="D757" s="341" t="s">
        <v>1188</v>
      </c>
      <c r="E757" s="341" t="s">
        <v>1188</v>
      </c>
      <c r="F757" s="341" t="s">
        <v>218</v>
      </c>
      <c r="G757" s="343">
        <v>56</v>
      </c>
      <c r="H757" s="343">
        <v>144.9</v>
      </c>
      <c r="I757" s="343">
        <v>7.1</v>
      </c>
      <c r="J757" s="343">
        <v>80.7</v>
      </c>
      <c r="K757" s="344">
        <v>0.20699999999999999</v>
      </c>
      <c r="L757" s="345">
        <v>8.9999999999999993E-3</v>
      </c>
      <c r="M757" s="343">
        <v>0</v>
      </c>
      <c r="N757" s="343">
        <v>0.7</v>
      </c>
      <c r="O757" s="346"/>
      <c r="P757" s="347">
        <v>99.8</v>
      </c>
      <c r="Q757" s="348">
        <v>0.54166666666666663</v>
      </c>
      <c r="R757" s="342"/>
      <c r="S757" s="342"/>
      <c r="T757" s="342">
        <v>9</v>
      </c>
      <c r="U757" s="342">
        <v>8</v>
      </c>
      <c r="V757" s="342">
        <v>9</v>
      </c>
      <c r="W757" s="342"/>
      <c r="X757" s="342"/>
      <c r="Y757" s="342"/>
      <c r="Z757" s="342"/>
      <c r="AA757" s="342"/>
      <c r="AB757" s="342"/>
      <c r="AC757" s="342"/>
      <c r="AD757" s="342"/>
    </row>
    <row r="758" spans="1:30" s="349" customFormat="1">
      <c r="A758" s="340">
        <v>45998.385416666701</v>
      </c>
      <c r="B758" s="341" t="s">
        <v>1285</v>
      </c>
      <c r="C758" s="342">
        <v>112</v>
      </c>
      <c r="D758" s="341" t="s">
        <v>1190</v>
      </c>
      <c r="E758" s="341" t="s">
        <v>1190</v>
      </c>
      <c r="F758" s="341" t="s">
        <v>218</v>
      </c>
      <c r="G758" s="343">
        <v>84</v>
      </c>
      <c r="H758" s="343">
        <v>249.9</v>
      </c>
      <c r="I758" s="343">
        <v>7.1</v>
      </c>
      <c r="J758" s="343">
        <v>129.4</v>
      </c>
      <c r="K758" s="344">
        <v>0.193</v>
      </c>
      <c r="L758" s="345">
        <v>8.0000000000000002E-3</v>
      </c>
      <c r="M758" s="343">
        <v>0</v>
      </c>
      <c r="N758" s="343">
        <v>1.1000000000000001</v>
      </c>
      <c r="O758" s="346">
        <v>10.78</v>
      </c>
      <c r="P758" s="347">
        <v>92</v>
      </c>
      <c r="Q758" s="348">
        <v>0.38541666666666669</v>
      </c>
      <c r="R758" s="342"/>
      <c r="S758" s="342">
        <v>46</v>
      </c>
      <c r="T758" s="342"/>
      <c r="U758" s="342"/>
      <c r="V758" s="342">
        <v>8.3000000000000007</v>
      </c>
      <c r="W758" s="342"/>
      <c r="X758" s="342"/>
      <c r="Y758" s="342"/>
      <c r="Z758" s="342"/>
      <c r="AA758" s="342"/>
      <c r="AB758" s="342"/>
      <c r="AC758" s="342"/>
      <c r="AD758" s="342"/>
    </row>
    <row r="759" spans="1:30" s="349" customFormat="1">
      <c r="A759" s="340">
        <v>45998.458333333299</v>
      </c>
      <c r="B759" s="341" t="s">
        <v>1286</v>
      </c>
      <c r="C759" s="342">
        <v>205</v>
      </c>
      <c r="D759" s="341" t="s">
        <v>1287</v>
      </c>
      <c r="E759" s="341" t="s">
        <v>1287</v>
      </c>
      <c r="F759" s="341" t="s">
        <v>218</v>
      </c>
      <c r="G759" s="343">
        <v>40</v>
      </c>
      <c r="H759" s="343">
        <v>134.5</v>
      </c>
      <c r="I759" s="343">
        <v>6.9</v>
      </c>
      <c r="J759" s="343">
        <v>73.099999999999994</v>
      </c>
      <c r="K759" s="344">
        <v>1.4059999999999999</v>
      </c>
      <c r="L759" s="345">
        <v>2.8000000000000001E-2</v>
      </c>
      <c r="M759" s="343">
        <v>0.8</v>
      </c>
      <c r="N759" s="343">
        <v>0.6</v>
      </c>
      <c r="O759" s="346">
        <v>11.49</v>
      </c>
      <c r="P759" s="347">
        <v>101.7</v>
      </c>
      <c r="Q759" s="348">
        <v>0.45833333333333331</v>
      </c>
      <c r="R759" s="342"/>
      <c r="S759" s="342"/>
      <c r="T759" s="342"/>
      <c r="U759" s="342"/>
      <c r="V759" s="342">
        <v>9.9</v>
      </c>
      <c r="W759" s="342"/>
      <c r="X759" s="342"/>
      <c r="Y759" s="342"/>
      <c r="Z759" s="342"/>
      <c r="AA759" s="342"/>
      <c r="AB759" s="342"/>
      <c r="AC759" s="342"/>
      <c r="AD759" s="342"/>
    </row>
    <row r="760" spans="1:30" s="349" customFormat="1">
      <c r="A760" s="340">
        <v>45998.46875</v>
      </c>
      <c r="B760" s="341" t="s">
        <v>1288</v>
      </c>
      <c r="C760" s="342">
        <v>304</v>
      </c>
      <c r="D760" s="341" t="s">
        <v>1289</v>
      </c>
      <c r="E760" s="341" t="s">
        <v>1289</v>
      </c>
      <c r="F760" s="341" t="s">
        <v>218</v>
      </c>
      <c r="G760" s="343">
        <v>156</v>
      </c>
      <c r="H760" s="343">
        <v>398</v>
      </c>
      <c r="I760" s="343">
        <v>6.9</v>
      </c>
      <c r="J760" s="343">
        <v>218.7</v>
      </c>
      <c r="K760" s="344">
        <v>3.96</v>
      </c>
      <c r="L760" s="345">
        <v>2.1000000000000001E-2</v>
      </c>
      <c r="M760" s="343">
        <v>0</v>
      </c>
      <c r="N760" s="343">
        <v>0.4</v>
      </c>
      <c r="O760" s="346">
        <v>8.15</v>
      </c>
      <c r="P760" s="347">
        <v>79.5</v>
      </c>
      <c r="Q760" s="348">
        <v>0.59375</v>
      </c>
      <c r="R760" s="342">
        <v>59</v>
      </c>
      <c r="S760" s="342">
        <v>42</v>
      </c>
      <c r="T760" s="342"/>
      <c r="U760" s="342"/>
      <c r="V760" s="342">
        <v>14.9</v>
      </c>
      <c r="W760" s="342"/>
      <c r="X760" s="342"/>
      <c r="Y760" s="342"/>
      <c r="Z760" s="342"/>
      <c r="AA760" s="342"/>
      <c r="AB760" s="342"/>
      <c r="AC760" s="342"/>
      <c r="AD760" s="342"/>
    </row>
    <row r="761" spans="1:30" s="349" customFormat="1">
      <c r="A761" s="340">
        <v>45998.489583333299</v>
      </c>
      <c r="B761" s="341" t="s">
        <v>1290</v>
      </c>
      <c r="C761" s="342">
        <v>302</v>
      </c>
      <c r="D761" s="341" t="s">
        <v>1291</v>
      </c>
      <c r="E761" s="341" t="s">
        <v>1291</v>
      </c>
      <c r="F761" s="341" t="s">
        <v>218</v>
      </c>
      <c r="G761" s="343">
        <v>164</v>
      </c>
      <c r="H761" s="343">
        <v>422</v>
      </c>
      <c r="I761" s="343">
        <v>7.2</v>
      </c>
      <c r="J761" s="343">
        <v>233.2</v>
      </c>
      <c r="K761" s="344">
        <v>5.2489999999999997</v>
      </c>
      <c r="L761" s="345">
        <v>3.6999999999999998E-2</v>
      </c>
      <c r="M761" s="343">
        <v>0</v>
      </c>
      <c r="N761" s="343">
        <v>0.3</v>
      </c>
      <c r="O761" s="346">
        <v>9.98</v>
      </c>
      <c r="P761" s="347">
        <v>92.2</v>
      </c>
      <c r="Q761" s="348">
        <v>0.48958333333333331</v>
      </c>
      <c r="R761" s="342"/>
      <c r="S761" s="342">
        <v>43</v>
      </c>
      <c r="T761" s="342"/>
      <c r="U761" s="342"/>
      <c r="V761" s="342">
        <v>11.5</v>
      </c>
      <c r="W761" s="342"/>
      <c r="X761" s="342"/>
      <c r="Y761" s="342"/>
      <c r="Z761" s="342"/>
      <c r="AA761" s="342"/>
      <c r="AB761" s="342"/>
      <c r="AC761" s="342"/>
      <c r="AD761" s="342"/>
    </row>
    <row r="762" spans="1:30" s="349" customFormat="1">
      <c r="A762" s="340">
        <v>45998.625</v>
      </c>
      <c r="B762" s="341" t="s">
        <v>1292</v>
      </c>
      <c r="C762" s="342">
        <v>210</v>
      </c>
      <c r="D762" s="341" t="s">
        <v>1293</v>
      </c>
      <c r="E762" s="341" t="s">
        <v>1293</v>
      </c>
      <c r="F762" s="341" t="s">
        <v>218</v>
      </c>
      <c r="G762" s="343">
        <v>148</v>
      </c>
      <c r="H762" s="343">
        <v>531</v>
      </c>
      <c r="I762" s="343">
        <v>7.4</v>
      </c>
      <c r="J762" s="343">
        <v>302.3</v>
      </c>
      <c r="K762" s="344">
        <v>0.55200000000000005</v>
      </c>
      <c r="L762" s="345">
        <v>1.6E-2</v>
      </c>
      <c r="M762" s="343">
        <v>0</v>
      </c>
      <c r="N762" s="343">
        <v>1.6</v>
      </c>
      <c r="O762" s="346">
        <v>13.5</v>
      </c>
      <c r="P762" s="347">
        <v>107</v>
      </c>
      <c r="Q762" s="348">
        <v>0.625</v>
      </c>
      <c r="R762" s="342">
        <v>42</v>
      </c>
      <c r="S762" s="342">
        <v>49</v>
      </c>
      <c r="T762" s="342"/>
      <c r="U762" s="342"/>
      <c r="V762" s="342">
        <v>7.4</v>
      </c>
      <c r="W762" s="342"/>
      <c r="X762" s="342"/>
      <c r="Y762" s="342"/>
      <c r="Z762" s="342"/>
      <c r="AA762" s="342"/>
      <c r="AB762" s="342"/>
      <c r="AC762" s="342"/>
      <c r="AD762" s="342"/>
    </row>
    <row r="763" spans="1:30" s="349" customFormat="1">
      <c r="A763" s="340">
        <v>45998.625</v>
      </c>
      <c r="B763" s="341" t="s">
        <v>1294</v>
      </c>
      <c r="C763" s="342">
        <v>303</v>
      </c>
      <c r="D763" s="341" t="s">
        <v>1295</v>
      </c>
      <c r="E763" s="341" t="s">
        <v>1295</v>
      </c>
      <c r="F763" s="341" t="s">
        <v>218</v>
      </c>
      <c r="G763" s="343">
        <v>112</v>
      </c>
      <c r="H763" s="343">
        <v>310</v>
      </c>
      <c r="I763" s="343">
        <v>7.2</v>
      </c>
      <c r="J763" s="343">
        <v>173.1</v>
      </c>
      <c r="K763" s="344">
        <v>3.9750000000000001</v>
      </c>
      <c r="L763" s="345">
        <v>2.4E-2</v>
      </c>
      <c r="M763" s="343">
        <v>0</v>
      </c>
      <c r="N763" s="343">
        <v>0.4</v>
      </c>
      <c r="O763" s="346">
        <v>8.7200000000000006</v>
      </c>
      <c r="P763" s="347">
        <v>84.5</v>
      </c>
      <c r="Q763" s="348">
        <v>0.66666666666666663</v>
      </c>
      <c r="R763" s="342">
        <v>56</v>
      </c>
      <c r="S763" s="342">
        <v>42</v>
      </c>
      <c r="T763" s="342"/>
      <c r="U763" s="342"/>
      <c r="V763" s="342">
        <v>13.5</v>
      </c>
      <c r="W763" s="342"/>
      <c r="X763" s="342"/>
      <c r="Y763" s="342"/>
      <c r="Z763" s="342"/>
      <c r="AA763" s="342"/>
      <c r="AB763" s="342"/>
      <c r="AC763" s="342"/>
      <c r="AD763" s="342"/>
    </row>
    <row r="764" spans="1:30" s="349" customFormat="1">
      <c r="A764" s="340">
        <v>46000</v>
      </c>
      <c r="B764" s="341" t="s">
        <v>1296</v>
      </c>
      <c r="C764" s="342">
        <v>110</v>
      </c>
      <c r="D764" s="341" t="s">
        <v>1167</v>
      </c>
      <c r="E764" s="341" t="s">
        <v>1167</v>
      </c>
      <c r="F764" s="341" t="s">
        <v>218</v>
      </c>
      <c r="G764" s="343">
        <v>16</v>
      </c>
      <c r="H764" s="343">
        <v>37</v>
      </c>
      <c r="I764" s="343">
        <v>7.2</v>
      </c>
      <c r="J764" s="343">
        <v>25</v>
      </c>
      <c r="K764" s="344">
        <v>0.14499999999999999</v>
      </c>
      <c r="L764" s="345">
        <v>1.2E-2</v>
      </c>
      <c r="M764" s="343">
        <v>0</v>
      </c>
      <c r="N764" s="343">
        <v>4.2</v>
      </c>
      <c r="O764" s="346">
        <v>11.15</v>
      </c>
      <c r="P764" s="347">
        <v>92.5</v>
      </c>
      <c r="Q764" s="348">
        <v>0.38541666666666669</v>
      </c>
      <c r="R764" s="342">
        <v>45</v>
      </c>
      <c r="S764" s="342">
        <v>52</v>
      </c>
      <c r="T764" s="342"/>
      <c r="U764" s="342"/>
      <c r="V764" s="342">
        <v>6.8</v>
      </c>
      <c r="W764" s="342"/>
      <c r="X764" s="342"/>
      <c r="Y764" s="342"/>
      <c r="Z764" s="342"/>
      <c r="AA764" s="342"/>
      <c r="AB764" s="342"/>
      <c r="AC764" s="342"/>
      <c r="AD764" s="342"/>
    </row>
    <row r="765" spans="1:30" s="349" customFormat="1">
      <c r="A765" s="340">
        <v>46000</v>
      </c>
      <c r="B765" s="341" t="s">
        <v>1297</v>
      </c>
      <c r="C765" s="342">
        <v>110.5</v>
      </c>
      <c r="D765" s="341" t="s">
        <v>1170</v>
      </c>
      <c r="E765" s="341" t="s">
        <v>1170</v>
      </c>
      <c r="F765" s="341" t="s">
        <v>218</v>
      </c>
      <c r="G765" s="343">
        <v>16</v>
      </c>
      <c r="H765" s="343">
        <v>44.3</v>
      </c>
      <c r="I765" s="343">
        <v>7.3</v>
      </c>
      <c r="J765" s="343">
        <v>32.1</v>
      </c>
      <c r="K765" s="344">
        <v>0.152</v>
      </c>
      <c r="L765" s="345">
        <v>0.01</v>
      </c>
      <c r="M765" s="343">
        <v>0.2</v>
      </c>
      <c r="N765" s="343">
        <v>3.8</v>
      </c>
      <c r="O765" s="346"/>
      <c r="P765" s="347"/>
      <c r="Q765" s="348"/>
      <c r="R765" s="342"/>
      <c r="S765" s="342"/>
      <c r="T765" s="342"/>
      <c r="U765" s="342"/>
      <c r="V765" s="342"/>
      <c r="W765" s="342"/>
      <c r="X765" s="342"/>
      <c r="Y765" s="342"/>
      <c r="Z765" s="342"/>
      <c r="AA765" s="342"/>
      <c r="AB765" s="342"/>
      <c r="AC765" s="342"/>
      <c r="AD765" s="342"/>
    </row>
    <row r="766" spans="1:30" s="349" customFormat="1">
      <c r="A766" s="340">
        <v>46001</v>
      </c>
      <c r="B766" s="341" t="s">
        <v>1298</v>
      </c>
      <c r="C766" s="342">
        <v>308</v>
      </c>
      <c r="D766" s="341" t="s">
        <v>1299</v>
      </c>
      <c r="E766" s="341" t="s">
        <v>1299</v>
      </c>
      <c r="F766" s="341" t="s">
        <v>218</v>
      </c>
      <c r="G766" s="343">
        <v>84</v>
      </c>
      <c r="H766" s="343">
        <v>454</v>
      </c>
      <c r="I766" s="343">
        <v>7.8</v>
      </c>
      <c r="J766" s="343">
        <v>234.9</v>
      </c>
      <c r="K766" s="344">
        <v>5.4950000000000001</v>
      </c>
      <c r="L766" s="345">
        <v>0.316</v>
      </c>
      <c r="M766" s="343">
        <v>0</v>
      </c>
      <c r="N766" s="343">
        <v>0.6</v>
      </c>
      <c r="O766" s="346">
        <v>15.3</v>
      </c>
      <c r="P766" s="347">
        <v>137.9</v>
      </c>
      <c r="Q766" s="348">
        <v>0.50694444444444442</v>
      </c>
      <c r="R766" s="342">
        <v>48</v>
      </c>
      <c r="S766" s="342">
        <v>50</v>
      </c>
      <c r="T766" s="342"/>
      <c r="U766" s="342"/>
      <c r="V766" s="342"/>
      <c r="W766" s="342"/>
      <c r="X766" s="342"/>
      <c r="Y766" s="342"/>
      <c r="Z766" s="342"/>
      <c r="AA766" s="342"/>
      <c r="AB766" s="342"/>
      <c r="AC766" s="342"/>
      <c r="AD766" s="342"/>
    </row>
    <row r="767" spans="1:30" s="349" customFormat="1">
      <c r="A767" s="340">
        <v>46001</v>
      </c>
      <c r="B767" s="341" t="s">
        <v>1300</v>
      </c>
      <c r="C767" s="342">
        <v>307</v>
      </c>
      <c r="D767" s="341" t="s">
        <v>1301</v>
      </c>
      <c r="E767" s="341" t="s">
        <v>1301</v>
      </c>
      <c r="F767" s="341" t="s">
        <v>218</v>
      </c>
      <c r="G767" s="343">
        <v>84</v>
      </c>
      <c r="H767" s="343">
        <v>270.10000000000002</v>
      </c>
      <c r="I767" s="343">
        <v>7.7</v>
      </c>
      <c r="J767" s="343">
        <v>135.4</v>
      </c>
      <c r="K767" s="344">
        <v>0.61099999999999999</v>
      </c>
      <c r="L767" s="345">
        <v>1.9E-2</v>
      </c>
      <c r="M767" s="343">
        <v>0.3</v>
      </c>
      <c r="N767" s="343">
        <v>0.8</v>
      </c>
      <c r="O767" s="346">
        <v>12.1</v>
      </c>
      <c r="P767" s="347">
        <v>118</v>
      </c>
      <c r="Q767" s="348">
        <v>0.45833333333333331</v>
      </c>
      <c r="R767" s="342">
        <v>48</v>
      </c>
      <c r="S767" s="342">
        <v>52</v>
      </c>
      <c r="T767" s="342"/>
      <c r="U767" s="342"/>
      <c r="V767" s="342">
        <v>11.1</v>
      </c>
      <c r="W767" s="342"/>
      <c r="X767" s="342"/>
      <c r="Y767" s="342"/>
      <c r="Z767" s="342"/>
      <c r="AA767" s="342"/>
      <c r="AB767" s="342"/>
      <c r="AC767" s="342"/>
      <c r="AD767" s="342"/>
    </row>
    <row r="768" spans="1:30" s="349" customFormat="1">
      <c r="A768" s="340">
        <v>46001</v>
      </c>
      <c r="B768" s="341" t="s">
        <v>1302</v>
      </c>
      <c r="C768" s="342">
        <v>104</v>
      </c>
      <c r="D768" s="341" t="s">
        <v>1186</v>
      </c>
      <c r="E768" s="341" t="s">
        <v>1186</v>
      </c>
      <c r="F768" s="341" t="s">
        <v>218</v>
      </c>
      <c r="G768" s="343">
        <v>4</v>
      </c>
      <c r="H768" s="343">
        <v>30.4</v>
      </c>
      <c r="I768" s="343">
        <v>6.7</v>
      </c>
      <c r="J768" s="343">
        <v>24.4</v>
      </c>
      <c r="K768" s="344">
        <v>0.17499999999999999</v>
      </c>
      <c r="L768" s="345">
        <v>1.7000000000000001E-2</v>
      </c>
      <c r="M768" s="343">
        <v>0</v>
      </c>
      <c r="N768" s="343">
        <v>6.3</v>
      </c>
      <c r="O768" s="346">
        <v>15.26</v>
      </c>
      <c r="P768" s="347">
        <v>130.1</v>
      </c>
      <c r="Q768" s="348">
        <v>0.54791666666666672</v>
      </c>
      <c r="R768" s="342"/>
      <c r="S768" s="342">
        <v>51</v>
      </c>
      <c r="T768" s="342"/>
      <c r="U768" s="342"/>
      <c r="V768" s="342">
        <v>8.3000000000000007</v>
      </c>
      <c r="W768" s="342"/>
      <c r="X768" s="342"/>
      <c r="Y768" s="342"/>
      <c r="Z768" s="342"/>
      <c r="AA768" s="342"/>
      <c r="AB768" s="342"/>
      <c r="AC768" s="342"/>
      <c r="AD768" s="342"/>
    </row>
    <row r="769" spans="1:30" s="349" customFormat="1">
      <c r="A769" s="340">
        <v>46001</v>
      </c>
      <c r="B769" s="341" t="s">
        <v>1303</v>
      </c>
      <c r="C769" s="342">
        <v>103</v>
      </c>
      <c r="D769" s="341" t="s">
        <v>1184</v>
      </c>
      <c r="E769" s="341" t="s">
        <v>1184</v>
      </c>
      <c r="F769" s="341" t="s">
        <v>218</v>
      </c>
      <c r="G769" s="343">
        <v>4</v>
      </c>
      <c r="H769" s="343">
        <v>18.899999999999999</v>
      </c>
      <c r="I769" s="343">
        <v>6.5</v>
      </c>
      <c r="J769" s="343">
        <v>25.8</v>
      </c>
      <c r="K769" s="344">
        <v>5.8000000000000003E-2</v>
      </c>
      <c r="L769" s="345">
        <v>2.1000000000000001E-2</v>
      </c>
      <c r="M769" s="343">
        <v>0</v>
      </c>
      <c r="N769" s="343">
        <v>11</v>
      </c>
      <c r="O769" s="346">
        <v>14.53</v>
      </c>
      <c r="P769" s="347">
        <v>127</v>
      </c>
      <c r="Q769" s="348">
        <v>0.56458333333333333</v>
      </c>
      <c r="R769" s="342"/>
      <c r="S769" s="342">
        <v>51</v>
      </c>
      <c r="T769" s="342"/>
      <c r="U769" s="342"/>
      <c r="V769" s="342">
        <v>9.6999999999999993</v>
      </c>
      <c r="W769" s="342"/>
      <c r="X769" s="342"/>
      <c r="Y769" s="342"/>
      <c r="Z769" s="342"/>
      <c r="AA769" s="342"/>
      <c r="AB769" s="342"/>
      <c r="AC769" s="342"/>
      <c r="AD769" s="342"/>
    </row>
    <row r="770" spans="1:30" s="349" customFormat="1">
      <c r="A770" s="340">
        <v>46001</v>
      </c>
      <c r="B770" s="341" t="s">
        <v>1304</v>
      </c>
      <c r="C770" s="342">
        <v>109</v>
      </c>
      <c r="D770" s="341" t="s">
        <v>1305</v>
      </c>
      <c r="E770" s="341" t="s">
        <v>1305</v>
      </c>
      <c r="F770" s="341" t="s">
        <v>218</v>
      </c>
      <c r="G770" s="343">
        <v>44</v>
      </c>
      <c r="H770" s="343">
        <v>126.2</v>
      </c>
      <c r="I770" s="343">
        <v>7.3</v>
      </c>
      <c r="J770" s="343">
        <v>62.3</v>
      </c>
      <c r="K770" s="344">
        <v>0.33600000000000002</v>
      </c>
      <c r="L770" s="345">
        <v>1.2E-2</v>
      </c>
      <c r="M770" s="343">
        <v>0</v>
      </c>
      <c r="N770" s="343">
        <v>0.9</v>
      </c>
      <c r="O770" s="346">
        <v>12.8</v>
      </c>
      <c r="P770" s="347">
        <v>109</v>
      </c>
      <c r="Q770" s="348">
        <v>0.47916666666666669</v>
      </c>
      <c r="R770" s="342"/>
      <c r="S770" s="342"/>
      <c r="T770" s="342">
        <v>8.5</v>
      </c>
      <c r="U770" s="342">
        <v>7</v>
      </c>
      <c r="V770" s="342">
        <v>8.1</v>
      </c>
      <c r="W770" s="342"/>
      <c r="X770" s="342"/>
      <c r="Y770" s="342"/>
      <c r="Z770" s="342"/>
      <c r="AA770" s="342"/>
      <c r="AB770" s="342"/>
      <c r="AC770" s="342"/>
      <c r="AD770" s="342"/>
    </row>
    <row r="771" spans="1:30" s="349" customFormat="1">
      <c r="A771" s="340">
        <v>46001</v>
      </c>
      <c r="B771" s="341" t="s">
        <v>1306</v>
      </c>
      <c r="C771" s="342">
        <v>300</v>
      </c>
      <c r="D771" s="341" t="s">
        <v>1307</v>
      </c>
      <c r="E771" s="341" t="s">
        <v>1307</v>
      </c>
      <c r="F771" s="341" t="s">
        <v>218</v>
      </c>
      <c r="G771" s="343">
        <v>148</v>
      </c>
      <c r="H771" s="343">
        <v>483</v>
      </c>
      <c r="I771" s="343">
        <v>7.8</v>
      </c>
      <c r="J771" s="343">
        <v>248.1</v>
      </c>
      <c r="K771" s="344">
        <v>4.9480000000000004</v>
      </c>
      <c r="L771" s="345">
        <v>2.7E-2</v>
      </c>
      <c r="M771" s="343">
        <v>0</v>
      </c>
      <c r="N771" s="343">
        <v>0.4</v>
      </c>
      <c r="O771" s="346">
        <v>14.77</v>
      </c>
      <c r="P771" s="347">
        <v>131.5</v>
      </c>
      <c r="Q771" s="348">
        <v>0.44791666666666669</v>
      </c>
      <c r="R771" s="342"/>
      <c r="S771" s="342"/>
      <c r="T771" s="342">
        <v>10</v>
      </c>
      <c r="U771" s="342">
        <v>7</v>
      </c>
      <c r="V771" s="342">
        <v>9.8000000000000007</v>
      </c>
      <c r="W771" s="342"/>
      <c r="X771" s="342"/>
      <c r="Y771" s="342"/>
      <c r="Z771" s="342"/>
      <c r="AA771" s="342"/>
      <c r="AB771" s="342"/>
      <c r="AC771" s="342"/>
      <c r="AD771" s="342"/>
    </row>
  </sheetData>
  <autoFilter ref="A1:N727" xr:uid="{00000000-0009-0000-0000-000002000000}">
    <sortState xmlns:xlrd2="http://schemas.microsoft.com/office/spreadsheetml/2017/richdata2" ref="A2:N647">
      <sortCondition ref="A1:A647"/>
    </sortState>
  </autoFilter>
  <sortState xmlns:xlrd2="http://schemas.microsoft.com/office/spreadsheetml/2017/richdata2" ref="A587:V603">
    <sortCondition ref="C587:C603"/>
  </sortState>
  <mergeCells count="3">
    <mergeCell ref="W3:Y3"/>
    <mergeCell ref="Z3:AB3"/>
    <mergeCell ref="AE744:AG744"/>
  </mergeCells>
  <pageMargins left="0.75" right="0.75" top="1" bottom="1" header="0.5" footer="0.5"/>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CDFB-06AA-4B48-B827-CEE8BB99F2CA}">
  <dimension ref="A1:AD164"/>
  <sheetViews>
    <sheetView zoomScale="60" zoomScaleNormal="60" workbookViewId="0">
      <pane xSplit="1" ySplit="3" topLeftCell="O136" activePane="bottomRight" state="frozen"/>
      <selection pane="bottomRight" activeCell="O136" sqref="O136"/>
      <selection pane="bottomLeft" activeCell="A4" sqref="A4"/>
      <selection pane="topRight" activeCell="B1" sqref="B1"/>
    </sheetView>
  </sheetViews>
  <sheetFormatPr defaultColWidth="8.85546875" defaultRowHeight="12.75" customHeight="1"/>
  <cols>
    <col min="1" max="1" width="22.42578125" customWidth="1"/>
    <col min="2" max="13" width="13.85546875" customWidth="1"/>
    <col min="14" max="19" width="14.7109375" customWidth="1"/>
    <col min="20" max="21" width="19.42578125" bestFit="1" customWidth="1"/>
    <col min="22" max="24" width="14.7109375" customWidth="1"/>
  </cols>
  <sheetData>
    <row r="1" spans="1:16" ht="13.15">
      <c r="A1" s="30" t="s">
        <v>1308</v>
      </c>
    </row>
    <row r="2" spans="1:16" ht="43.15">
      <c r="A2" s="80"/>
      <c r="C2" s="63" t="s">
        <v>192</v>
      </c>
      <c r="D2" s="76"/>
      <c r="F2" s="63" t="s">
        <v>193</v>
      </c>
      <c r="G2" s="77"/>
      <c r="I2" s="63" t="s">
        <v>194</v>
      </c>
      <c r="J2" s="77"/>
      <c r="L2" s="63" t="s">
        <v>195</v>
      </c>
      <c r="M2" s="77"/>
      <c r="O2" s="69"/>
      <c r="P2" s="86"/>
    </row>
    <row r="3" spans="1:16" ht="43.15">
      <c r="A3" s="83" t="s">
        <v>186</v>
      </c>
      <c r="B3" s="81" t="s">
        <v>1309</v>
      </c>
      <c r="C3" s="19" t="s">
        <v>1310</v>
      </c>
      <c r="D3" s="77" t="s">
        <v>1311</v>
      </c>
      <c r="E3" s="81" t="s">
        <v>1309</v>
      </c>
      <c r="F3" s="19" t="s">
        <v>1310</v>
      </c>
      <c r="G3" s="77" t="s">
        <v>1311</v>
      </c>
      <c r="H3" s="81" t="s">
        <v>1309</v>
      </c>
      <c r="I3" s="19" t="s">
        <v>1310</v>
      </c>
      <c r="J3" s="77" t="s">
        <v>1311</v>
      </c>
      <c r="K3" s="81" t="s">
        <v>1309</v>
      </c>
      <c r="L3" s="19" t="s">
        <v>1310</v>
      </c>
      <c r="M3" s="77" t="s">
        <v>1311</v>
      </c>
      <c r="O3" s="70"/>
      <c r="P3" s="86"/>
    </row>
    <row r="4" spans="1:16" ht="14.45">
      <c r="A4" s="84">
        <v>41953</v>
      </c>
      <c r="B4" s="66">
        <v>74</v>
      </c>
      <c r="C4" s="66">
        <v>106</v>
      </c>
      <c r="D4" s="82">
        <f t="shared" ref="D4:D38" si="0">C4/B4</f>
        <v>1.4324324324324325</v>
      </c>
      <c r="E4" s="66">
        <v>254.7</v>
      </c>
      <c r="F4" s="66">
        <v>548</v>
      </c>
      <c r="G4" s="82">
        <f t="shared" ref="G4:G39" si="1">F4/E4</f>
        <v>2.1515508441303495</v>
      </c>
      <c r="H4" s="66">
        <v>7.6</v>
      </c>
      <c r="I4" s="66">
        <v>7.75</v>
      </c>
      <c r="J4" s="82">
        <f t="shared" ref="J4:J43" si="2">I4/H4</f>
        <v>1.0197368421052633</v>
      </c>
      <c r="K4" s="66">
        <v>129.30000000000001</v>
      </c>
      <c r="L4" s="66">
        <v>277.60000000000002</v>
      </c>
      <c r="M4" s="82">
        <f t="shared" ref="M4:M43" si="3">L4/K4</f>
        <v>2.1469450889404484</v>
      </c>
    </row>
    <row r="5" spans="1:16" ht="14.45">
      <c r="A5" s="84">
        <v>42037</v>
      </c>
      <c r="B5" s="66">
        <v>64</v>
      </c>
      <c r="C5" s="66">
        <v>85</v>
      </c>
      <c r="D5" s="82">
        <f t="shared" si="0"/>
        <v>1.328125</v>
      </c>
      <c r="E5" s="66">
        <v>184.5</v>
      </c>
      <c r="F5" s="66">
        <v>372</v>
      </c>
      <c r="G5" s="82">
        <f t="shared" si="1"/>
        <v>2.0162601626016259</v>
      </c>
      <c r="H5" s="66">
        <v>7.92</v>
      </c>
      <c r="I5" s="66">
        <v>7.88</v>
      </c>
      <c r="J5" s="82">
        <f t="shared" si="2"/>
        <v>0.99494949494949492</v>
      </c>
      <c r="K5" s="66">
        <v>107.6</v>
      </c>
      <c r="L5" s="66">
        <v>207.1</v>
      </c>
      <c r="M5" s="82">
        <f t="shared" si="3"/>
        <v>1.9247211895910781</v>
      </c>
    </row>
    <row r="6" spans="1:16" ht="14.45">
      <c r="A6" s="84">
        <v>42128</v>
      </c>
      <c r="B6" s="66">
        <v>76</v>
      </c>
      <c r="C6" s="66">
        <v>100</v>
      </c>
      <c r="D6" s="82">
        <f t="shared" si="0"/>
        <v>1.3157894736842106</v>
      </c>
      <c r="E6" s="66">
        <v>212</v>
      </c>
      <c r="F6" s="66">
        <v>441</v>
      </c>
      <c r="G6" s="82">
        <f t="shared" si="1"/>
        <v>2.0801886792452828</v>
      </c>
      <c r="H6" s="66">
        <v>7.9</v>
      </c>
      <c r="I6" s="66">
        <v>7.9</v>
      </c>
      <c r="J6" s="82">
        <f t="shared" si="2"/>
        <v>1</v>
      </c>
      <c r="K6" s="66">
        <v>118.5</v>
      </c>
      <c r="L6" s="66">
        <v>239.3</v>
      </c>
      <c r="M6" s="82">
        <f t="shared" si="3"/>
        <v>2.0194092827004222</v>
      </c>
      <c r="N6" s="226"/>
    </row>
    <row r="7" spans="1:16" ht="15.6">
      <c r="A7" s="84">
        <v>42221</v>
      </c>
      <c r="B7" s="66">
        <v>108</v>
      </c>
      <c r="C7" s="66">
        <v>120</v>
      </c>
      <c r="D7" s="82">
        <f t="shared" si="0"/>
        <v>1.1111111111111112</v>
      </c>
      <c r="E7" s="66">
        <v>277</v>
      </c>
      <c r="F7" s="66">
        <v>704</v>
      </c>
      <c r="G7" s="82">
        <f t="shared" si="1"/>
        <v>2.5415162454873648</v>
      </c>
      <c r="H7" s="66">
        <v>7.6</v>
      </c>
      <c r="I7" s="66">
        <v>7.7</v>
      </c>
      <c r="J7" s="82">
        <f t="shared" si="2"/>
        <v>1.0131578947368423</v>
      </c>
      <c r="K7" s="66">
        <v>97.3</v>
      </c>
      <c r="L7" s="66">
        <v>470</v>
      </c>
      <c r="M7" s="82">
        <f t="shared" si="3"/>
        <v>4.830421377183967</v>
      </c>
      <c r="N7" s="228"/>
    </row>
    <row r="8" spans="1:16" ht="14.45">
      <c r="A8" s="84">
        <v>42318.347222222219</v>
      </c>
      <c r="B8" s="66">
        <v>94</v>
      </c>
      <c r="C8" s="66">
        <v>108</v>
      </c>
      <c r="D8" s="82">
        <f t="shared" si="0"/>
        <v>1.1489361702127661</v>
      </c>
      <c r="E8" s="66">
        <v>249</v>
      </c>
      <c r="F8" s="66">
        <v>532</v>
      </c>
      <c r="G8" s="82">
        <f t="shared" si="1"/>
        <v>2.1365461847389557</v>
      </c>
      <c r="H8" s="66">
        <v>7.5</v>
      </c>
      <c r="I8" s="66">
        <v>7.7</v>
      </c>
      <c r="J8" s="82">
        <f t="shared" si="2"/>
        <v>1.0266666666666666</v>
      </c>
      <c r="K8" s="66">
        <v>130</v>
      </c>
      <c r="L8" s="66">
        <v>279</v>
      </c>
      <c r="M8" s="82">
        <f t="shared" si="3"/>
        <v>2.1461538461538461</v>
      </c>
      <c r="N8" s="233"/>
    </row>
    <row r="9" spans="1:16" ht="14.45">
      <c r="A9" s="84">
        <v>42412</v>
      </c>
      <c r="B9" s="66">
        <v>72</v>
      </c>
      <c r="C9" s="66">
        <v>112</v>
      </c>
      <c r="D9" s="82">
        <f t="shared" si="0"/>
        <v>1.5555555555555556</v>
      </c>
      <c r="E9" s="66">
        <v>200</v>
      </c>
      <c r="F9" s="66">
        <v>508</v>
      </c>
      <c r="G9" s="82">
        <f t="shared" si="1"/>
        <v>2.54</v>
      </c>
      <c r="H9" s="66">
        <v>7.8</v>
      </c>
      <c r="I9" s="66">
        <v>8</v>
      </c>
      <c r="J9" s="82">
        <f t="shared" si="2"/>
        <v>1.0256410256410258</v>
      </c>
      <c r="K9" s="66">
        <v>105</v>
      </c>
      <c r="L9" s="66">
        <v>247.5</v>
      </c>
      <c r="M9" s="82">
        <f t="shared" si="3"/>
        <v>2.3571428571428572</v>
      </c>
    </row>
    <row r="10" spans="1:16" ht="14.45">
      <c r="A10" s="84">
        <v>42510</v>
      </c>
      <c r="B10" s="66">
        <v>90</v>
      </c>
      <c r="C10" s="66">
        <v>72</v>
      </c>
      <c r="D10" s="82">
        <f t="shared" si="0"/>
        <v>0.8</v>
      </c>
      <c r="E10" s="66">
        <v>390</v>
      </c>
      <c r="F10" s="66">
        <v>170.8</v>
      </c>
      <c r="G10" s="82">
        <f t="shared" si="1"/>
        <v>0.43794871794871798</v>
      </c>
      <c r="H10" s="66">
        <v>8</v>
      </c>
      <c r="I10" s="66">
        <v>7.9</v>
      </c>
      <c r="J10" s="82">
        <f t="shared" si="2"/>
        <v>0.98750000000000004</v>
      </c>
      <c r="K10" s="66">
        <v>224.4</v>
      </c>
      <c r="L10" s="66">
        <v>102.2</v>
      </c>
      <c r="M10" s="82">
        <f t="shared" si="3"/>
        <v>0.4554367201426025</v>
      </c>
    </row>
    <row r="11" spans="1:16" ht="14.45">
      <c r="A11" s="84">
        <v>42596.604166666664</v>
      </c>
      <c r="B11" s="66">
        <v>124</v>
      </c>
      <c r="C11" s="66">
        <v>104</v>
      </c>
      <c r="D11" s="82">
        <f t="shared" si="0"/>
        <v>0.83870967741935487</v>
      </c>
      <c r="E11" s="66">
        <v>593</v>
      </c>
      <c r="F11" s="66">
        <v>254</v>
      </c>
      <c r="G11" s="82">
        <f t="shared" si="1"/>
        <v>0.42833052276559863</v>
      </c>
      <c r="H11" s="66">
        <v>8</v>
      </c>
      <c r="I11" s="66">
        <v>7.5</v>
      </c>
      <c r="J11" s="82">
        <f t="shared" si="2"/>
        <v>0.9375</v>
      </c>
      <c r="K11" s="66">
        <v>307.5</v>
      </c>
      <c r="L11" s="66">
        <v>122.5</v>
      </c>
      <c r="M11" s="82">
        <f t="shared" si="3"/>
        <v>0.3983739837398374</v>
      </c>
    </row>
    <row r="12" spans="1:16" ht="14.45">
      <c r="A12" s="84">
        <v>42690.604166666664</v>
      </c>
      <c r="B12" s="66">
        <v>132</v>
      </c>
      <c r="C12" s="66">
        <v>98</v>
      </c>
      <c r="D12" s="82">
        <f t="shared" si="0"/>
        <v>0.74242424242424243</v>
      </c>
      <c r="E12" s="66">
        <v>339</v>
      </c>
      <c r="F12" s="66">
        <v>842</v>
      </c>
      <c r="G12" s="82">
        <f t="shared" si="1"/>
        <v>2.4837758112094397</v>
      </c>
      <c r="H12" s="66">
        <v>7.3</v>
      </c>
      <c r="I12" s="66">
        <v>7.8</v>
      </c>
      <c r="J12" s="82">
        <f t="shared" si="2"/>
        <v>1.0684931506849316</v>
      </c>
      <c r="K12" s="66">
        <v>157.80000000000001</v>
      </c>
      <c r="L12" s="66">
        <v>428.9</v>
      </c>
      <c r="M12" s="82">
        <f t="shared" si="3"/>
        <v>2.7179974651457539</v>
      </c>
    </row>
    <row r="13" spans="1:16" ht="14.45">
      <c r="A13" s="84">
        <v>42785</v>
      </c>
      <c r="B13" s="66">
        <v>68</v>
      </c>
      <c r="C13" s="66">
        <v>98</v>
      </c>
      <c r="D13" s="82">
        <f t="shared" si="0"/>
        <v>1.4411764705882353</v>
      </c>
      <c r="E13" s="66">
        <v>239</v>
      </c>
      <c r="F13" s="66">
        <v>436</v>
      </c>
      <c r="G13" s="82">
        <f t="shared" si="1"/>
        <v>1.8242677824267783</v>
      </c>
      <c r="H13" s="66">
        <v>7.7</v>
      </c>
      <c r="I13" s="66">
        <v>8.5</v>
      </c>
      <c r="J13" s="82">
        <f t="shared" si="2"/>
        <v>1.1038961038961039</v>
      </c>
      <c r="K13" s="66">
        <v>137.80000000000001</v>
      </c>
      <c r="L13" s="66">
        <v>233.3</v>
      </c>
      <c r="M13" s="82">
        <f t="shared" si="3"/>
        <v>1.6930333817126269</v>
      </c>
    </row>
    <row r="14" spans="1:16" ht="14.45">
      <c r="A14" s="84">
        <v>42872.354166666664</v>
      </c>
      <c r="B14" s="66">
        <v>68</v>
      </c>
      <c r="C14" s="66">
        <v>96</v>
      </c>
      <c r="D14" s="82">
        <f t="shared" si="0"/>
        <v>1.411764705882353</v>
      </c>
      <c r="E14" s="66">
        <v>193.3</v>
      </c>
      <c r="F14" s="66">
        <v>347</v>
      </c>
      <c r="G14" s="82">
        <f t="shared" si="1"/>
        <v>1.7951370926021726</v>
      </c>
      <c r="H14" s="66">
        <v>7.5</v>
      </c>
      <c r="I14" s="66">
        <v>7.8</v>
      </c>
      <c r="J14" s="82">
        <f t="shared" si="2"/>
        <v>1.04</v>
      </c>
      <c r="K14" s="66">
        <v>100</v>
      </c>
      <c r="L14" s="66">
        <v>184.4</v>
      </c>
      <c r="M14" s="82">
        <f t="shared" si="3"/>
        <v>1.8440000000000001</v>
      </c>
    </row>
    <row r="15" spans="1:16" ht="14.45">
      <c r="A15" s="84">
        <v>43050.722222222219</v>
      </c>
      <c r="B15" s="66">
        <v>126</v>
      </c>
      <c r="C15" s="66">
        <v>122</v>
      </c>
      <c r="D15" s="82">
        <f t="shared" si="0"/>
        <v>0.96825396825396826</v>
      </c>
      <c r="E15" s="66">
        <v>308</v>
      </c>
      <c r="F15" s="66">
        <v>774</v>
      </c>
      <c r="G15" s="82">
        <f t="shared" si="1"/>
        <v>2.5129870129870131</v>
      </c>
      <c r="H15" s="66">
        <v>7.8</v>
      </c>
      <c r="I15" s="66">
        <v>8</v>
      </c>
      <c r="J15" s="82">
        <f t="shared" si="2"/>
        <v>1.0256410256410258</v>
      </c>
      <c r="K15" s="66">
        <v>166.7</v>
      </c>
      <c r="L15" s="66">
        <v>500</v>
      </c>
      <c r="M15" s="82">
        <f t="shared" si="3"/>
        <v>2.9994001199760052</v>
      </c>
    </row>
    <row r="16" spans="1:16" ht="14.45">
      <c r="A16" s="84">
        <v>43145</v>
      </c>
      <c r="B16" s="66">
        <v>74</v>
      </c>
      <c r="C16" s="66">
        <v>116</v>
      </c>
      <c r="D16" s="82">
        <f t="shared" si="0"/>
        <v>1.5675675675675675</v>
      </c>
      <c r="E16" s="66">
        <v>218</v>
      </c>
      <c r="F16" s="66">
        <v>635</v>
      </c>
      <c r="G16" s="82">
        <f t="shared" si="1"/>
        <v>2.9128440366972477</v>
      </c>
      <c r="H16" s="66">
        <v>7.9</v>
      </c>
      <c r="I16" s="66">
        <v>8.1999999999999993</v>
      </c>
      <c r="J16" s="82">
        <f t="shared" si="2"/>
        <v>1.0379746835443036</v>
      </c>
      <c r="K16" s="66">
        <v>126.7</v>
      </c>
      <c r="L16" s="66">
        <v>317.8</v>
      </c>
      <c r="M16" s="82">
        <f t="shared" si="3"/>
        <v>2.5082872928176796</v>
      </c>
    </row>
    <row r="17" spans="1:13" ht="14.45">
      <c r="A17" s="84">
        <v>43235</v>
      </c>
      <c r="B17" s="66">
        <v>76</v>
      </c>
      <c r="C17" s="66">
        <v>100</v>
      </c>
      <c r="D17" s="82">
        <f t="shared" si="0"/>
        <v>1.3157894736842106</v>
      </c>
      <c r="E17" s="66">
        <v>199.5</v>
      </c>
      <c r="F17" s="66">
        <v>376</v>
      </c>
      <c r="G17" s="82">
        <f t="shared" si="1"/>
        <v>1.8847117794486214</v>
      </c>
      <c r="H17" s="66">
        <v>7.7</v>
      </c>
      <c r="I17" s="66">
        <v>8.3000000000000007</v>
      </c>
      <c r="J17" s="82">
        <f t="shared" si="2"/>
        <v>1.0779220779220779</v>
      </c>
      <c r="K17" s="66">
        <v>112.7</v>
      </c>
      <c r="L17" s="66">
        <v>207.3</v>
      </c>
      <c r="M17" s="82">
        <f t="shared" si="3"/>
        <v>1.839396628216504</v>
      </c>
    </row>
    <row r="18" spans="1:13" ht="14.45">
      <c r="A18" s="84">
        <v>43334</v>
      </c>
      <c r="B18" s="66">
        <v>108</v>
      </c>
      <c r="C18" s="66">
        <v>114</v>
      </c>
      <c r="D18" s="82">
        <f t="shared" si="0"/>
        <v>1.0555555555555556</v>
      </c>
      <c r="E18" s="66">
        <v>288</v>
      </c>
      <c r="F18" s="66">
        <v>597</v>
      </c>
      <c r="G18" s="82">
        <f t="shared" si="1"/>
        <v>2.0729166666666665</v>
      </c>
      <c r="H18" s="66">
        <v>7.1</v>
      </c>
      <c r="I18" s="66">
        <v>7.8</v>
      </c>
      <c r="J18" s="82">
        <f t="shared" si="2"/>
        <v>1.0985915492957747</v>
      </c>
      <c r="K18" s="66">
        <v>162.69999999999999</v>
      </c>
      <c r="L18" s="66">
        <v>312.7</v>
      </c>
      <c r="M18" s="82">
        <f t="shared" si="3"/>
        <v>1.9219422249539029</v>
      </c>
    </row>
    <row r="19" spans="1:13" ht="14.45">
      <c r="A19" s="84">
        <v>43418</v>
      </c>
      <c r="B19" s="66">
        <v>86</v>
      </c>
      <c r="C19" s="66">
        <v>94</v>
      </c>
      <c r="D19" s="82">
        <f t="shared" si="0"/>
        <v>1.0930232558139534</v>
      </c>
      <c r="E19" s="66">
        <v>249</v>
      </c>
      <c r="F19" s="66">
        <v>526</v>
      </c>
      <c r="G19" s="82">
        <f t="shared" si="1"/>
        <v>2.1124497991967872</v>
      </c>
      <c r="H19" s="66">
        <v>7.2</v>
      </c>
      <c r="I19" s="66">
        <v>7.6</v>
      </c>
      <c r="J19" s="82">
        <f t="shared" si="2"/>
        <v>1.0555555555555556</v>
      </c>
      <c r="K19" s="66">
        <v>145.30000000000001</v>
      </c>
      <c r="L19" s="66">
        <v>282.2</v>
      </c>
      <c r="M19" s="82">
        <f t="shared" si="3"/>
        <v>1.9421885753613213</v>
      </c>
    </row>
    <row r="20" spans="1:13" ht="14.45">
      <c r="A20" s="84">
        <v>43500</v>
      </c>
      <c r="B20" s="66">
        <v>56</v>
      </c>
      <c r="C20" s="66">
        <v>80</v>
      </c>
      <c r="D20" s="82">
        <f t="shared" si="0"/>
        <v>1.4285714285714286</v>
      </c>
      <c r="E20" s="66">
        <v>182.3</v>
      </c>
      <c r="F20" s="66">
        <v>357</v>
      </c>
      <c r="G20" s="82">
        <f t="shared" si="1"/>
        <v>1.9583104772353264</v>
      </c>
      <c r="H20" s="66">
        <v>7</v>
      </c>
      <c r="I20" s="66">
        <v>7.8</v>
      </c>
      <c r="J20" s="82">
        <f t="shared" si="2"/>
        <v>1.1142857142857143</v>
      </c>
      <c r="K20" s="66">
        <v>97.3</v>
      </c>
      <c r="L20" s="66">
        <v>183.8</v>
      </c>
      <c r="M20" s="82">
        <f t="shared" si="3"/>
        <v>1.8890030832476878</v>
      </c>
    </row>
    <row r="21" spans="1:13" ht="14.45">
      <c r="A21" s="84">
        <v>43600</v>
      </c>
      <c r="B21" s="66">
        <v>60</v>
      </c>
      <c r="C21" s="66">
        <v>76</v>
      </c>
      <c r="D21" s="82">
        <f t="shared" si="0"/>
        <v>1.2666666666666666</v>
      </c>
      <c r="E21" s="66">
        <v>184.2</v>
      </c>
      <c r="F21" s="66">
        <v>263</v>
      </c>
      <c r="G21" s="82">
        <f t="shared" si="1"/>
        <v>1.4277958740499459</v>
      </c>
      <c r="H21" s="66">
        <v>7.3</v>
      </c>
      <c r="I21" s="66">
        <v>7.7</v>
      </c>
      <c r="J21" s="82">
        <f t="shared" si="2"/>
        <v>1.0547945205479452</v>
      </c>
      <c r="K21" s="66">
        <v>105.1</v>
      </c>
      <c r="L21" s="66">
        <v>147.6</v>
      </c>
      <c r="M21" s="82">
        <f t="shared" si="3"/>
        <v>1.4043767840152237</v>
      </c>
    </row>
    <row r="22" spans="1:13" ht="14.45">
      <c r="A22" s="84">
        <v>43684</v>
      </c>
      <c r="B22" s="66">
        <v>112</v>
      </c>
      <c r="C22" s="66">
        <v>132</v>
      </c>
      <c r="D22" s="82">
        <f t="shared" si="0"/>
        <v>1.1785714285714286</v>
      </c>
      <c r="E22" s="66">
        <v>288</v>
      </c>
      <c r="F22" s="66">
        <v>727</v>
      </c>
      <c r="G22" s="82">
        <f t="shared" si="1"/>
        <v>2.5243055555555554</v>
      </c>
      <c r="H22" s="66">
        <v>6.6</v>
      </c>
      <c r="I22" s="66">
        <v>7.3</v>
      </c>
      <c r="J22" s="82">
        <f t="shared" si="2"/>
        <v>1.1060606060606062</v>
      </c>
      <c r="K22" s="66">
        <v>168.4</v>
      </c>
      <c r="L22" s="66">
        <v>374.7</v>
      </c>
      <c r="M22" s="82">
        <f t="shared" si="3"/>
        <v>2.2250593824228027</v>
      </c>
    </row>
    <row r="23" spans="1:13" ht="14.45">
      <c r="A23" s="84">
        <v>43779</v>
      </c>
      <c r="B23" s="66">
        <v>54</v>
      </c>
      <c r="C23" s="66">
        <v>104</v>
      </c>
      <c r="D23" s="82">
        <f t="shared" si="0"/>
        <v>1.9259259259259258</v>
      </c>
      <c r="E23" s="66">
        <v>151.9</v>
      </c>
      <c r="F23" s="66">
        <v>232.8</v>
      </c>
      <c r="G23" s="82">
        <f t="shared" si="1"/>
        <v>1.532587228439763</v>
      </c>
      <c r="H23" s="66">
        <v>7.2</v>
      </c>
      <c r="I23" s="66">
        <v>7.6</v>
      </c>
      <c r="J23" s="82">
        <f t="shared" si="2"/>
        <v>1.0555555555555556</v>
      </c>
      <c r="K23" s="66">
        <v>93.3</v>
      </c>
      <c r="L23" s="66">
        <v>134</v>
      </c>
      <c r="M23" s="82">
        <f t="shared" si="3"/>
        <v>1.4362272240085745</v>
      </c>
    </row>
    <row r="24" spans="1:13" ht="14.45">
      <c r="A24" s="84">
        <v>43871</v>
      </c>
      <c r="B24" s="66">
        <v>48</v>
      </c>
      <c r="C24" s="66">
        <v>66</v>
      </c>
      <c r="D24" s="82">
        <f t="shared" si="0"/>
        <v>1.375</v>
      </c>
      <c r="E24" s="66">
        <v>142.5</v>
      </c>
      <c r="F24" s="66">
        <v>208.5</v>
      </c>
      <c r="G24" s="82">
        <f t="shared" si="1"/>
        <v>1.4631578947368422</v>
      </c>
      <c r="H24" s="66">
        <v>6.6</v>
      </c>
      <c r="I24" s="66">
        <v>6.8</v>
      </c>
      <c r="J24" s="82">
        <f t="shared" si="2"/>
        <v>1.0303030303030303</v>
      </c>
      <c r="K24" s="66">
        <v>84.9</v>
      </c>
      <c r="L24" s="66">
        <v>116.9</v>
      </c>
      <c r="M24" s="82">
        <f t="shared" si="3"/>
        <v>1.3769140164899882</v>
      </c>
    </row>
    <row r="25" spans="1:13" ht="14.45">
      <c r="A25" s="84">
        <v>44154</v>
      </c>
      <c r="B25" s="66">
        <v>82</v>
      </c>
      <c r="C25" s="66">
        <v>92</v>
      </c>
      <c r="D25" s="82">
        <f t="shared" si="0"/>
        <v>1.1219512195121952</v>
      </c>
      <c r="E25" s="66">
        <v>243</v>
      </c>
      <c r="F25" s="66">
        <v>471</v>
      </c>
      <c r="G25" s="82">
        <f t="shared" si="1"/>
        <v>1.9382716049382716</v>
      </c>
      <c r="H25" s="66">
        <v>7.2</v>
      </c>
      <c r="I25" s="66">
        <v>7.4</v>
      </c>
      <c r="J25" s="82">
        <f t="shared" si="2"/>
        <v>1.0277777777777779</v>
      </c>
      <c r="K25" s="66">
        <v>125.1</v>
      </c>
      <c r="L25" s="66">
        <v>248.4</v>
      </c>
      <c r="M25" s="82">
        <f t="shared" si="3"/>
        <v>1.985611510791367</v>
      </c>
    </row>
    <row r="26" spans="1:13" ht="14.45">
      <c r="A26" s="84">
        <v>44248</v>
      </c>
      <c r="B26" s="49">
        <v>44</v>
      </c>
      <c r="C26" s="49">
        <v>60</v>
      </c>
      <c r="D26" s="82">
        <f t="shared" si="0"/>
        <v>1.3636363636363635</v>
      </c>
      <c r="E26" s="49">
        <v>164.1</v>
      </c>
      <c r="F26" s="49">
        <v>248.2</v>
      </c>
      <c r="G26" s="82">
        <f t="shared" si="1"/>
        <v>1.5124923826934795</v>
      </c>
      <c r="H26" s="49">
        <v>7.3</v>
      </c>
      <c r="I26" s="49">
        <v>7.5</v>
      </c>
      <c r="J26" s="82">
        <f t="shared" si="2"/>
        <v>1.0273972602739727</v>
      </c>
      <c r="K26" s="49">
        <v>97.1</v>
      </c>
      <c r="L26" s="49">
        <v>130</v>
      </c>
      <c r="M26" s="82">
        <f t="shared" si="3"/>
        <v>1.3388259526261588</v>
      </c>
    </row>
    <row r="27" spans="1:13" ht="14.45">
      <c r="A27" s="84">
        <v>44329</v>
      </c>
      <c r="B27" s="49">
        <v>62</v>
      </c>
      <c r="C27" s="49">
        <v>80</v>
      </c>
      <c r="D27" s="82">
        <f t="shared" si="0"/>
        <v>1.2903225806451613</v>
      </c>
      <c r="E27" s="49">
        <v>152.1</v>
      </c>
      <c r="F27" s="49">
        <v>238.9</v>
      </c>
      <c r="G27" s="82">
        <f t="shared" si="1"/>
        <v>1.5706771860618016</v>
      </c>
      <c r="H27" s="49">
        <v>7.4</v>
      </c>
      <c r="I27" s="49">
        <v>7.7</v>
      </c>
      <c r="J27" s="82">
        <f t="shared" si="2"/>
        <v>1.0405405405405406</v>
      </c>
      <c r="K27" s="49">
        <v>88.7</v>
      </c>
      <c r="L27" s="49">
        <v>134.19999999999999</v>
      </c>
      <c r="M27" s="82">
        <f t="shared" si="3"/>
        <v>1.512965050732807</v>
      </c>
    </row>
    <row r="28" spans="1:13" ht="14.45">
      <c r="A28" s="84">
        <v>44419</v>
      </c>
      <c r="B28" s="49">
        <v>132</v>
      </c>
      <c r="C28" s="49">
        <v>122</v>
      </c>
      <c r="D28" s="82">
        <f t="shared" si="0"/>
        <v>0.9242424242424242</v>
      </c>
      <c r="E28" s="49">
        <v>334</v>
      </c>
      <c r="F28" s="49">
        <v>668</v>
      </c>
      <c r="G28" s="82">
        <f t="shared" si="1"/>
        <v>2</v>
      </c>
      <c r="H28" s="49">
        <v>6.6</v>
      </c>
      <c r="I28" s="49">
        <v>7.6</v>
      </c>
      <c r="J28" s="82">
        <f t="shared" si="2"/>
        <v>1.1515151515151516</v>
      </c>
      <c r="K28" s="49">
        <v>178.4</v>
      </c>
      <c r="L28" s="49">
        <v>347.6</v>
      </c>
      <c r="M28" s="82">
        <f t="shared" si="3"/>
        <v>1.9484304932735426</v>
      </c>
    </row>
    <row r="29" spans="1:13" ht="14.45">
      <c r="A29" s="84">
        <v>44510</v>
      </c>
      <c r="B29" s="49">
        <v>88</v>
      </c>
      <c r="C29" s="49">
        <v>108</v>
      </c>
      <c r="D29" s="82">
        <f t="shared" si="0"/>
        <v>1.2272727272727273</v>
      </c>
      <c r="E29" s="49">
        <v>242.2</v>
      </c>
      <c r="F29" s="49">
        <v>451</v>
      </c>
      <c r="G29" s="82">
        <f t="shared" si="1"/>
        <v>1.8620974401321222</v>
      </c>
      <c r="H29" s="49">
        <v>7.3</v>
      </c>
      <c r="I29" s="49">
        <v>7.7</v>
      </c>
      <c r="J29" s="82">
        <f t="shared" si="2"/>
        <v>1.0547945205479452</v>
      </c>
      <c r="K29" s="49">
        <v>130.4</v>
      </c>
      <c r="L29" s="49">
        <v>238.9</v>
      </c>
      <c r="M29" s="82">
        <f t="shared" si="3"/>
        <v>1.8320552147239264</v>
      </c>
    </row>
    <row r="30" spans="1:13" ht="14.45">
      <c r="A30" s="85">
        <v>44602</v>
      </c>
      <c r="B30" s="71">
        <v>40</v>
      </c>
      <c r="C30" s="71">
        <v>64</v>
      </c>
      <c r="D30" s="82">
        <f t="shared" si="0"/>
        <v>1.6</v>
      </c>
      <c r="E30" s="47">
        <v>143.69999999999999</v>
      </c>
      <c r="F30" s="47">
        <v>234.2</v>
      </c>
      <c r="G30" s="82">
        <f t="shared" si="1"/>
        <v>1.6297842727905358</v>
      </c>
      <c r="H30" s="47">
        <v>6.8</v>
      </c>
      <c r="I30" s="47">
        <v>7.4</v>
      </c>
      <c r="J30" s="82">
        <f t="shared" si="2"/>
        <v>1.0882352941176472</v>
      </c>
      <c r="K30" s="47">
        <v>87</v>
      </c>
      <c r="L30" s="47">
        <v>133</v>
      </c>
      <c r="M30" s="82">
        <f t="shared" si="3"/>
        <v>1.5287356321839081</v>
      </c>
    </row>
    <row r="31" spans="1:13" ht="14.45">
      <c r="A31" s="94">
        <v>44784</v>
      </c>
      <c r="B31" s="71">
        <v>118</v>
      </c>
      <c r="C31" s="71">
        <v>90</v>
      </c>
      <c r="D31" s="82">
        <f t="shared" si="0"/>
        <v>0.76271186440677963</v>
      </c>
      <c r="E31" s="47">
        <v>320</v>
      </c>
      <c r="F31" s="47">
        <v>683</v>
      </c>
      <c r="G31" s="82">
        <f t="shared" si="1"/>
        <v>2.1343749999999999</v>
      </c>
      <c r="H31" s="47">
        <v>6.6</v>
      </c>
      <c r="I31" s="47">
        <v>7.2</v>
      </c>
      <c r="J31" s="82">
        <f t="shared" si="2"/>
        <v>1.0909090909090911</v>
      </c>
      <c r="K31" s="47">
        <v>194.8</v>
      </c>
      <c r="L31" s="47">
        <v>380.8</v>
      </c>
      <c r="M31" s="82">
        <f t="shared" si="3"/>
        <v>1.9548254620123202</v>
      </c>
    </row>
    <row r="32" spans="1:13" ht="14.45">
      <c r="A32" s="94">
        <v>44875.392361111102</v>
      </c>
      <c r="B32" s="92">
        <v>88</v>
      </c>
      <c r="C32" s="56">
        <v>96</v>
      </c>
      <c r="D32" s="82">
        <f t="shared" si="0"/>
        <v>1.0909090909090908</v>
      </c>
      <c r="E32" s="56">
        <v>255.7</v>
      </c>
      <c r="F32" s="56">
        <v>419</v>
      </c>
      <c r="G32" s="82">
        <f t="shared" si="1"/>
        <v>1.6386390301134142</v>
      </c>
      <c r="H32" s="56">
        <v>7.4</v>
      </c>
      <c r="I32" s="56">
        <v>7.7</v>
      </c>
      <c r="J32" s="82">
        <f t="shared" si="2"/>
        <v>1.0405405405405406</v>
      </c>
      <c r="K32" s="56">
        <v>150.9</v>
      </c>
      <c r="L32" s="56">
        <v>243</v>
      </c>
      <c r="M32" s="82">
        <f t="shared" si="3"/>
        <v>1.6103379721669979</v>
      </c>
    </row>
    <row r="33" spans="1:18" ht="14.45">
      <c r="A33" s="94">
        <v>44978.555555555598</v>
      </c>
      <c r="B33" s="95">
        <v>48</v>
      </c>
      <c r="C33" s="58">
        <v>70</v>
      </c>
      <c r="D33" s="82">
        <f t="shared" si="0"/>
        <v>1.4583333333333333</v>
      </c>
      <c r="E33" s="58">
        <v>158.30000000000001</v>
      </c>
      <c r="F33" s="58">
        <v>252.2</v>
      </c>
      <c r="G33" s="82">
        <f t="shared" si="1"/>
        <v>1.5931775110549589</v>
      </c>
      <c r="H33" s="58">
        <v>8</v>
      </c>
      <c r="I33" s="58">
        <v>7.9</v>
      </c>
      <c r="J33" s="82">
        <f t="shared" si="2"/>
        <v>0.98750000000000004</v>
      </c>
      <c r="K33" s="58">
        <v>113.1</v>
      </c>
      <c r="L33" s="58">
        <v>159.5</v>
      </c>
      <c r="M33" s="82">
        <f t="shared" si="3"/>
        <v>1.4102564102564104</v>
      </c>
    </row>
    <row r="34" spans="1:18" ht="15.6">
      <c r="A34" s="103">
        <v>45074.618055555598</v>
      </c>
      <c r="B34" s="102">
        <v>64</v>
      </c>
      <c r="C34" s="102">
        <v>112</v>
      </c>
      <c r="D34" s="82">
        <f t="shared" si="0"/>
        <v>1.75</v>
      </c>
      <c r="E34" s="102">
        <v>166.7</v>
      </c>
      <c r="F34" s="102">
        <v>356</v>
      </c>
      <c r="G34" s="82">
        <f t="shared" si="1"/>
        <v>2.1355728854229157</v>
      </c>
      <c r="H34" s="102">
        <v>6.9</v>
      </c>
      <c r="I34" s="102">
        <v>8.1999999999999993</v>
      </c>
      <c r="J34" s="82">
        <f t="shared" si="2"/>
        <v>1.188405797101449</v>
      </c>
      <c r="K34" s="102">
        <v>105.2</v>
      </c>
      <c r="L34" s="102">
        <v>214.4</v>
      </c>
      <c r="M34" s="82">
        <f t="shared" si="3"/>
        <v>2.038022813688213</v>
      </c>
    </row>
    <row r="35" spans="1:18" ht="15.6">
      <c r="A35" s="103">
        <v>45155.489583333299</v>
      </c>
      <c r="B35" s="102">
        <v>92</v>
      </c>
      <c r="C35" s="102">
        <v>116</v>
      </c>
      <c r="D35" s="82">
        <f t="shared" si="0"/>
        <v>1.2608695652173914</v>
      </c>
      <c r="E35" s="102">
        <v>235.3</v>
      </c>
      <c r="F35" s="102">
        <v>447</v>
      </c>
      <c r="G35" s="82">
        <f t="shared" si="1"/>
        <v>1.8997025074373139</v>
      </c>
      <c r="H35" s="102">
        <v>7.2</v>
      </c>
      <c r="I35" s="102">
        <v>7.7</v>
      </c>
      <c r="J35" s="82">
        <f t="shared" si="2"/>
        <v>1.0694444444444444</v>
      </c>
      <c r="K35" s="102">
        <v>140.6</v>
      </c>
      <c r="L35" s="102">
        <v>252.9</v>
      </c>
      <c r="M35" s="82">
        <f t="shared" si="3"/>
        <v>1.798719772403983</v>
      </c>
    </row>
    <row r="36" spans="1:18" ht="14.45">
      <c r="A36" s="62">
        <v>45237</v>
      </c>
      <c r="B36" s="56">
        <v>140</v>
      </c>
      <c r="C36" s="56">
        <v>108</v>
      </c>
      <c r="D36" s="82">
        <f t="shared" si="0"/>
        <v>0.77142857142857146</v>
      </c>
      <c r="E36" s="58">
        <v>341</v>
      </c>
      <c r="F36" s="58">
        <v>578</v>
      </c>
      <c r="G36" s="82">
        <f t="shared" si="1"/>
        <v>1.6950146627565983</v>
      </c>
      <c r="H36" s="58">
        <v>7</v>
      </c>
      <c r="I36" s="58">
        <v>7.5</v>
      </c>
      <c r="J36" s="82">
        <f t="shared" si="2"/>
        <v>1.0714285714285714</v>
      </c>
      <c r="K36" s="58">
        <v>212.7</v>
      </c>
      <c r="L36" s="58">
        <v>347.9</v>
      </c>
      <c r="M36" s="82">
        <f t="shared" si="3"/>
        <v>1.6356370474847202</v>
      </c>
    </row>
    <row r="37" spans="1:18" ht="14.45">
      <c r="A37" s="113">
        <v>45330.479166666701</v>
      </c>
      <c r="B37" s="58">
        <v>68</v>
      </c>
      <c r="C37" s="58">
        <v>88</v>
      </c>
      <c r="D37" s="82">
        <f t="shared" si="0"/>
        <v>1.2941176470588236</v>
      </c>
      <c r="E37" s="58">
        <v>169.3</v>
      </c>
      <c r="F37" s="58">
        <v>296</v>
      </c>
      <c r="G37" s="82">
        <f t="shared" si="1"/>
        <v>1.7483756645008859</v>
      </c>
      <c r="H37" s="58">
        <v>7.8</v>
      </c>
      <c r="I37" s="58">
        <v>8.1999999999999993</v>
      </c>
      <c r="J37" s="82">
        <f t="shared" si="2"/>
        <v>1.0512820512820513</v>
      </c>
      <c r="K37" s="58">
        <v>112.9</v>
      </c>
      <c r="L37" s="58">
        <v>178.8</v>
      </c>
      <c r="M37" s="82">
        <f t="shared" si="3"/>
        <v>1.5837023914969</v>
      </c>
    </row>
    <row r="38" spans="1:18" ht="14.45">
      <c r="A38" s="62">
        <v>45427</v>
      </c>
      <c r="B38" s="56" t="s">
        <v>1312</v>
      </c>
      <c r="C38" s="56" t="s">
        <v>1313</v>
      </c>
      <c r="D38" s="82">
        <f t="shared" si="0"/>
        <v>1.263157894736842</v>
      </c>
      <c r="E38" s="56" t="s">
        <v>1314</v>
      </c>
      <c r="F38" s="56" t="s">
        <v>1315</v>
      </c>
      <c r="G38" s="82">
        <f t="shared" si="1"/>
        <v>1.5977961432506886</v>
      </c>
      <c r="H38" s="56" t="s">
        <v>1316</v>
      </c>
      <c r="I38" s="56" t="s">
        <v>1317</v>
      </c>
      <c r="J38" s="82">
        <f t="shared" si="2"/>
        <v>1.1466666666666667</v>
      </c>
      <c r="K38" s="56" t="s">
        <v>1318</v>
      </c>
      <c r="L38" s="56" t="s">
        <v>1319</v>
      </c>
      <c r="M38" s="82">
        <f t="shared" si="3"/>
        <v>1.5888468809073724</v>
      </c>
      <c r="O38" s="134"/>
      <c r="P38" s="134"/>
      <c r="Q38" s="134"/>
      <c r="R38" s="134"/>
    </row>
    <row r="39" spans="1:18" ht="14.45">
      <c r="A39" s="62">
        <v>45515</v>
      </c>
      <c r="B39" s="56">
        <v>168</v>
      </c>
      <c r="C39" s="56">
        <v>160</v>
      </c>
      <c r="D39" s="82">
        <f>C39/B39</f>
        <v>0.95238095238095233</v>
      </c>
      <c r="E39" s="56">
        <v>432</v>
      </c>
      <c r="F39" s="56">
        <v>751</v>
      </c>
      <c r="G39" s="82">
        <f t="shared" si="1"/>
        <v>1.7384259259259258</v>
      </c>
      <c r="H39" s="56">
        <v>7.3</v>
      </c>
      <c r="I39" s="56">
        <v>7.8</v>
      </c>
      <c r="J39" s="82">
        <f t="shared" si="2"/>
        <v>1.0684931506849316</v>
      </c>
      <c r="K39" s="56">
        <v>226.6</v>
      </c>
      <c r="L39" s="56">
        <v>402.8</v>
      </c>
      <c r="M39" s="82">
        <f t="shared" si="3"/>
        <v>1.7775816416593118</v>
      </c>
    </row>
    <row r="40" spans="1:18" ht="15.6">
      <c r="A40" s="318">
        <v>45607.694444444445</v>
      </c>
      <c r="B40" s="302">
        <v>56</v>
      </c>
      <c r="C40" s="302">
        <v>76</v>
      </c>
      <c r="D40" s="82">
        <f>C40/B40</f>
        <v>1.3571428571428572</v>
      </c>
      <c r="E40" s="102">
        <v>224.8</v>
      </c>
      <c r="F40" s="102">
        <v>327</v>
      </c>
      <c r="G40" s="82">
        <f>F40/E40</f>
        <v>1.4546263345195729</v>
      </c>
      <c r="H40" s="102">
        <v>7.1</v>
      </c>
      <c r="I40" s="102">
        <v>7.3</v>
      </c>
      <c r="J40" s="82">
        <f t="shared" si="2"/>
        <v>1.028169014084507</v>
      </c>
      <c r="K40" s="102">
        <v>120</v>
      </c>
      <c r="L40" s="102">
        <v>153.5</v>
      </c>
      <c r="M40" s="82">
        <f t="shared" si="3"/>
        <v>1.2791666666666666</v>
      </c>
    </row>
    <row r="41" spans="1:18" ht="14.45">
      <c r="A41" s="226">
        <v>45691.555555555555</v>
      </c>
      <c r="B41" s="42">
        <v>52</v>
      </c>
      <c r="C41" s="42">
        <v>68</v>
      </c>
      <c r="D41" s="82">
        <f t="shared" ref="D41:D43" si="4">C41/B41</f>
        <v>1.3076923076923077</v>
      </c>
      <c r="E41" s="42">
        <v>169.5</v>
      </c>
      <c r="F41" s="42">
        <v>258.39999999999998</v>
      </c>
      <c r="G41" s="82">
        <f t="shared" ref="G41:G43" si="5">F41/E41</f>
        <v>1.5244837758112093</v>
      </c>
      <c r="H41" s="42">
        <v>7.3</v>
      </c>
      <c r="I41" s="42">
        <v>7.7</v>
      </c>
      <c r="J41" s="82">
        <f t="shared" si="2"/>
        <v>1.0547945205479452</v>
      </c>
      <c r="K41" s="42">
        <v>100.7</v>
      </c>
      <c r="L41" s="42">
        <v>150.80000000000001</v>
      </c>
      <c r="M41" s="82">
        <f t="shared" si="3"/>
        <v>1.4975173783515392</v>
      </c>
    </row>
    <row r="42" spans="1:18" ht="12.75" customHeight="1">
      <c r="A42" s="61">
        <v>45789.461111111108</v>
      </c>
      <c r="B42" s="41">
        <v>64</v>
      </c>
      <c r="C42" s="206">
        <v>88</v>
      </c>
      <c r="D42" s="82">
        <f t="shared" si="4"/>
        <v>1.375</v>
      </c>
      <c r="E42" s="42">
        <v>175.6</v>
      </c>
      <c r="F42" s="207">
        <v>284.89999999999998</v>
      </c>
      <c r="G42" s="82">
        <f t="shared" si="5"/>
        <v>1.6224373576309794</v>
      </c>
      <c r="H42" s="42">
        <v>7.1</v>
      </c>
      <c r="I42" s="207">
        <v>7.7</v>
      </c>
      <c r="J42" s="82">
        <f t="shared" si="2"/>
        <v>1.0845070422535212</v>
      </c>
      <c r="K42" s="42">
        <v>103.1</v>
      </c>
      <c r="L42" s="207">
        <v>161.9</v>
      </c>
      <c r="M42" s="82">
        <f t="shared" si="3"/>
        <v>1.5703200775945685</v>
      </c>
    </row>
    <row r="43" spans="1:18" ht="12.75" customHeight="1">
      <c r="A43" s="233">
        <v>45903</v>
      </c>
      <c r="B43" s="56">
        <v>104</v>
      </c>
      <c r="C43" s="56">
        <v>112</v>
      </c>
      <c r="D43" s="82">
        <f t="shared" si="4"/>
        <v>1.0769230769230769</v>
      </c>
      <c r="E43" s="56">
        <v>282.39999999999998</v>
      </c>
      <c r="F43" s="56">
        <v>456</v>
      </c>
      <c r="G43" s="82">
        <f t="shared" si="5"/>
        <v>1.6147308781869689</v>
      </c>
      <c r="H43" s="56">
        <v>6.7</v>
      </c>
      <c r="I43" s="56">
        <v>7.3</v>
      </c>
      <c r="J43" s="82">
        <f t="shared" si="2"/>
        <v>1.0895522388059702</v>
      </c>
      <c r="K43" s="56">
        <v>156.80000000000001</v>
      </c>
      <c r="L43" s="56">
        <v>253.3</v>
      </c>
      <c r="M43" s="82">
        <f t="shared" si="3"/>
        <v>1.6154336734693877</v>
      </c>
    </row>
    <row r="44" spans="1:18" ht="12.75" customHeight="1">
      <c r="A44" s="233"/>
      <c r="B44" s="107"/>
    </row>
    <row r="45" spans="1:18" ht="12.75" customHeight="1">
      <c r="A45" s="233"/>
      <c r="B45" s="107"/>
    </row>
    <row r="46" spans="1:18" ht="12.75" customHeight="1">
      <c r="A46" s="233"/>
      <c r="B46" s="107"/>
    </row>
    <row r="47" spans="1:18" ht="12.75" customHeight="1">
      <c r="A47" s="233"/>
      <c r="B47" s="107"/>
    </row>
    <row r="48" spans="1:18" ht="43.15">
      <c r="A48" s="80"/>
      <c r="C48" s="64" t="s">
        <v>196</v>
      </c>
      <c r="D48" s="78"/>
      <c r="F48" s="65" t="s">
        <v>197</v>
      </c>
      <c r="G48" s="79"/>
      <c r="I48" s="63" t="s">
        <v>198</v>
      </c>
      <c r="J48" s="77"/>
      <c r="L48" s="63" t="s">
        <v>199</v>
      </c>
      <c r="M48" s="80"/>
    </row>
    <row r="49" spans="1:21" ht="43.15">
      <c r="A49" s="83" t="s">
        <v>186</v>
      </c>
      <c r="B49" s="81" t="s">
        <v>1309</v>
      </c>
      <c r="C49" s="19" t="s">
        <v>1310</v>
      </c>
      <c r="D49" s="77" t="s">
        <v>1311</v>
      </c>
      <c r="E49" s="81" t="s">
        <v>1309</v>
      </c>
      <c r="F49" s="19" t="s">
        <v>1310</v>
      </c>
      <c r="G49" s="77" t="s">
        <v>1311</v>
      </c>
      <c r="H49" s="81" t="s">
        <v>1309</v>
      </c>
      <c r="I49" s="19" t="s">
        <v>1310</v>
      </c>
      <c r="J49" s="77" t="s">
        <v>1311</v>
      </c>
      <c r="K49" s="81" t="s">
        <v>1309</v>
      </c>
      <c r="L49" s="19" t="s">
        <v>1310</v>
      </c>
      <c r="M49" s="77" t="s">
        <v>1311</v>
      </c>
    </row>
    <row r="50" spans="1:21" ht="14.45">
      <c r="A50" s="84">
        <v>41953</v>
      </c>
      <c r="B50" s="72">
        <v>0.34</v>
      </c>
      <c r="C50" s="72">
        <v>4.9400000000000004</v>
      </c>
      <c r="D50" s="82">
        <f>C50/B50</f>
        <v>14.529411764705882</v>
      </c>
      <c r="E50" s="73">
        <v>1.4E-2</v>
      </c>
      <c r="F50" s="73">
        <v>7.8E-2</v>
      </c>
      <c r="G50" s="82">
        <f t="shared" ref="G50:G85" si="6">F50/E50</f>
        <v>5.5714285714285712</v>
      </c>
      <c r="H50" s="66">
        <v>1</v>
      </c>
      <c r="I50" s="66">
        <v>1.3</v>
      </c>
      <c r="J50" s="82">
        <f t="shared" ref="J50:J89" si="7">I50/H50</f>
        <v>1.3</v>
      </c>
      <c r="L50" s="66" t="s">
        <v>219</v>
      </c>
      <c r="M50" s="82"/>
    </row>
    <row r="51" spans="1:21" ht="14.45">
      <c r="A51" s="84">
        <v>42037</v>
      </c>
      <c r="B51" s="72">
        <v>0.47</v>
      </c>
      <c r="C51" s="72">
        <v>2.5499999999999998</v>
      </c>
      <c r="D51" s="82">
        <f t="shared" ref="D51:D84" si="8">C51/B51</f>
        <v>5.4255319148936172</v>
      </c>
      <c r="E51" s="73">
        <v>0.01</v>
      </c>
      <c r="F51" s="73">
        <v>4.5999999999999999E-2</v>
      </c>
      <c r="G51" s="82">
        <f t="shared" si="6"/>
        <v>4.5999999999999996</v>
      </c>
      <c r="H51" s="66">
        <v>0.3</v>
      </c>
      <c r="I51" s="66">
        <v>0.7</v>
      </c>
      <c r="J51" s="82">
        <f t="shared" si="7"/>
        <v>2.3333333333333335</v>
      </c>
      <c r="L51" s="66" t="s">
        <v>219</v>
      </c>
      <c r="M51" s="82"/>
      <c r="T51" s="69"/>
      <c r="U51" s="86"/>
    </row>
    <row r="52" spans="1:21" ht="14.45">
      <c r="A52" s="84">
        <v>42128</v>
      </c>
      <c r="B52" s="72">
        <v>0.41</v>
      </c>
      <c r="C52" s="72">
        <v>2.77</v>
      </c>
      <c r="D52" s="82">
        <f t="shared" si="8"/>
        <v>6.7560975609756104</v>
      </c>
      <c r="E52" s="73">
        <v>0.02</v>
      </c>
      <c r="F52" s="73">
        <v>0.108</v>
      </c>
      <c r="G52" s="82">
        <f t="shared" si="6"/>
        <v>5.3999999999999995</v>
      </c>
      <c r="H52" s="66">
        <v>1.4</v>
      </c>
      <c r="I52" s="66">
        <v>3.8</v>
      </c>
      <c r="J52" s="82">
        <f t="shared" si="7"/>
        <v>2.7142857142857144</v>
      </c>
      <c r="L52" s="66" t="s">
        <v>219</v>
      </c>
      <c r="M52" s="82"/>
      <c r="T52" s="70"/>
      <c r="U52" s="86"/>
    </row>
    <row r="53" spans="1:21" ht="14.45">
      <c r="A53" s="84">
        <v>42221</v>
      </c>
      <c r="B53" s="72">
        <v>1.1299999999999999</v>
      </c>
      <c r="C53" s="72">
        <v>4.51</v>
      </c>
      <c r="D53" s="82">
        <f t="shared" si="8"/>
        <v>3.9911504424778763</v>
      </c>
      <c r="E53" s="73">
        <v>2.1999999999999999E-2</v>
      </c>
      <c r="F53" s="73">
        <v>0.23599999999999999</v>
      </c>
      <c r="G53" s="82">
        <f t="shared" si="6"/>
        <v>10.727272727272727</v>
      </c>
      <c r="H53" s="66">
        <v>1.1000000000000001</v>
      </c>
      <c r="I53" s="66">
        <v>6.8</v>
      </c>
      <c r="J53" s="82">
        <f t="shared" si="7"/>
        <v>6.1818181818181808</v>
      </c>
      <c r="L53" s="66" t="s">
        <v>219</v>
      </c>
      <c r="M53" s="82"/>
    </row>
    <row r="54" spans="1:21" ht="14.45">
      <c r="A54" s="84">
        <v>42318.347222222219</v>
      </c>
      <c r="B54" s="72">
        <v>0.67</v>
      </c>
      <c r="C54" s="72">
        <v>5.74</v>
      </c>
      <c r="D54" s="82">
        <f t="shared" si="8"/>
        <v>8.567164179104477</v>
      </c>
      <c r="E54" s="73">
        <v>2.4E-2</v>
      </c>
      <c r="F54" s="73">
        <v>5.8000000000000003E-2</v>
      </c>
      <c r="G54" s="82">
        <f t="shared" si="6"/>
        <v>2.4166666666666665</v>
      </c>
      <c r="H54" s="66">
        <v>2.2999999999999998</v>
      </c>
      <c r="I54" s="66">
        <v>3</v>
      </c>
      <c r="J54" s="82">
        <f t="shared" si="7"/>
        <v>1.3043478260869565</v>
      </c>
      <c r="L54" s="66" t="s">
        <v>219</v>
      </c>
      <c r="M54" s="82"/>
    </row>
    <row r="55" spans="1:21" ht="14.45">
      <c r="A55" s="84">
        <v>42412</v>
      </c>
      <c r="B55" s="72">
        <v>0.52</v>
      </c>
      <c r="C55" s="72">
        <v>4.26</v>
      </c>
      <c r="D55" s="82">
        <f t="shared" si="8"/>
        <v>8.1923076923076916</v>
      </c>
      <c r="E55" s="73">
        <v>1.2E-2</v>
      </c>
      <c r="F55" s="73">
        <v>0.51200000000000001</v>
      </c>
      <c r="G55" s="82">
        <f t="shared" si="6"/>
        <v>42.666666666666664</v>
      </c>
      <c r="H55" s="66">
        <v>0.3</v>
      </c>
      <c r="I55" s="66">
        <v>2.1</v>
      </c>
      <c r="J55" s="82">
        <f t="shared" si="7"/>
        <v>7.0000000000000009</v>
      </c>
      <c r="L55" s="66" t="s">
        <v>219</v>
      </c>
      <c r="M55" s="82"/>
    </row>
    <row r="56" spans="1:21" ht="14.45">
      <c r="A56" s="84">
        <v>42510</v>
      </c>
      <c r="B56" s="72">
        <v>2.57</v>
      </c>
      <c r="C56" s="72">
        <v>0.28999999999999998</v>
      </c>
      <c r="D56" s="82">
        <f t="shared" si="8"/>
        <v>0.11284046692607004</v>
      </c>
      <c r="E56" s="73">
        <v>5.3999999999999999E-2</v>
      </c>
      <c r="F56" s="73">
        <v>1.6E-2</v>
      </c>
      <c r="G56" s="82">
        <f t="shared" si="6"/>
        <v>0.29629629629629628</v>
      </c>
      <c r="H56" s="66">
        <v>1.3</v>
      </c>
      <c r="I56" s="66">
        <v>1.1000000000000001</v>
      </c>
      <c r="J56" s="82">
        <f t="shared" si="7"/>
        <v>0.84615384615384615</v>
      </c>
      <c r="L56" s="66" t="s">
        <v>219</v>
      </c>
      <c r="M56" s="82"/>
    </row>
    <row r="57" spans="1:21" ht="14.45">
      <c r="A57" s="84">
        <v>42596.604166666664</v>
      </c>
      <c r="B57" s="72">
        <v>5.0199999999999996</v>
      </c>
      <c r="C57" s="72">
        <v>0.43</v>
      </c>
      <c r="D57" s="82">
        <f t="shared" si="8"/>
        <v>8.5657370517928294E-2</v>
      </c>
      <c r="E57" s="73">
        <v>0.16300000000000001</v>
      </c>
      <c r="F57" s="73">
        <v>1.6E-2</v>
      </c>
      <c r="G57" s="82">
        <f t="shared" si="6"/>
        <v>9.815950920245399E-2</v>
      </c>
      <c r="H57" s="66">
        <v>2.1</v>
      </c>
      <c r="I57" s="66">
        <v>3.7</v>
      </c>
      <c r="J57" s="82">
        <f t="shared" si="7"/>
        <v>1.7619047619047619</v>
      </c>
      <c r="L57" s="66" t="s">
        <v>219</v>
      </c>
      <c r="M57" s="82"/>
    </row>
    <row r="58" spans="1:21" ht="14.45">
      <c r="A58" s="84">
        <v>42690.604166666664</v>
      </c>
      <c r="B58" s="72">
        <v>1.03</v>
      </c>
      <c r="C58" s="72">
        <v>6.35</v>
      </c>
      <c r="D58" s="82">
        <f t="shared" si="8"/>
        <v>6.1650485436893199</v>
      </c>
      <c r="E58" s="73">
        <v>2.4E-2</v>
      </c>
      <c r="F58" s="73">
        <v>0.123</v>
      </c>
      <c r="G58" s="82">
        <f t="shared" si="6"/>
        <v>5.125</v>
      </c>
      <c r="H58" s="66">
        <v>1.9</v>
      </c>
      <c r="I58" s="66">
        <v>0.7</v>
      </c>
      <c r="J58" s="82">
        <f t="shared" si="7"/>
        <v>0.36842105263157893</v>
      </c>
      <c r="L58" s="66" t="s">
        <v>219</v>
      </c>
      <c r="M58" s="82"/>
    </row>
    <row r="59" spans="1:21" ht="14.45">
      <c r="A59" s="84">
        <v>42785</v>
      </c>
      <c r="B59" s="72">
        <v>0.45</v>
      </c>
      <c r="C59" s="72">
        <v>2.21</v>
      </c>
      <c r="D59" s="82">
        <f t="shared" si="8"/>
        <v>4.9111111111111105</v>
      </c>
      <c r="E59" s="73">
        <v>2.7E-2</v>
      </c>
      <c r="F59" s="73">
        <v>0.11600000000000001</v>
      </c>
      <c r="G59" s="82">
        <f t="shared" si="6"/>
        <v>4.2962962962962967</v>
      </c>
      <c r="H59" s="66">
        <v>1.6</v>
      </c>
      <c r="I59" s="66">
        <v>1.9</v>
      </c>
      <c r="J59" s="82">
        <f t="shared" si="7"/>
        <v>1.1874999999999998</v>
      </c>
      <c r="L59" s="66" t="s">
        <v>219</v>
      </c>
      <c r="M59" s="82"/>
    </row>
    <row r="60" spans="1:21" ht="14.45">
      <c r="A60" s="84">
        <v>42872.354166666664</v>
      </c>
      <c r="B60" s="72">
        <v>0.61</v>
      </c>
      <c r="C60" s="72">
        <v>1.43</v>
      </c>
      <c r="D60" s="82">
        <f t="shared" si="8"/>
        <v>2.3442622950819674</v>
      </c>
      <c r="E60" s="73">
        <v>0.02</v>
      </c>
      <c r="F60" s="73">
        <v>4.8000000000000001E-2</v>
      </c>
      <c r="G60" s="82">
        <f t="shared" si="6"/>
        <v>2.4</v>
      </c>
      <c r="H60" s="66">
        <v>0.9</v>
      </c>
      <c r="I60" s="66">
        <v>1.3</v>
      </c>
      <c r="J60" s="82">
        <f t="shared" si="7"/>
        <v>1.4444444444444444</v>
      </c>
      <c r="L60" s="66" t="s">
        <v>219</v>
      </c>
      <c r="M60" s="82"/>
    </row>
    <row r="61" spans="1:21" ht="14.45">
      <c r="A61" s="84">
        <v>43050.722222222219</v>
      </c>
      <c r="B61" s="72">
        <v>1.32</v>
      </c>
      <c r="C61" s="72">
        <v>7.32</v>
      </c>
      <c r="D61" s="82">
        <f t="shared" si="8"/>
        <v>5.545454545454545</v>
      </c>
      <c r="E61" s="73">
        <v>4.2000000000000003E-2</v>
      </c>
      <c r="F61" s="73">
        <v>0.13</v>
      </c>
      <c r="G61" s="82">
        <f t="shared" si="6"/>
        <v>3.0952380952380953</v>
      </c>
      <c r="H61" s="66">
        <v>1.4</v>
      </c>
      <c r="I61" s="66">
        <v>1.3</v>
      </c>
      <c r="J61" s="82">
        <f t="shared" si="7"/>
        <v>0.92857142857142871</v>
      </c>
      <c r="L61" s="66" t="s">
        <v>219</v>
      </c>
      <c r="M61" s="82"/>
    </row>
    <row r="62" spans="1:21" ht="14.45">
      <c r="A62" s="84">
        <v>43145</v>
      </c>
      <c r="B62" s="72">
        <v>0.92</v>
      </c>
      <c r="C62" s="72">
        <v>4.7699999999999996</v>
      </c>
      <c r="D62" s="82">
        <f t="shared" si="8"/>
        <v>5.1847826086956514</v>
      </c>
      <c r="E62" s="73">
        <v>5.0000000000000001E-3</v>
      </c>
      <c r="F62" s="73">
        <v>0.107</v>
      </c>
      <c r="G62" s="82">
        <f t="shared" si="6"/>
        <v>21.4</v>
      </c>
      <c r="H62" s="66">
        <v>6.7</v>
      </c>
      <c r="I62" s="66">
        <v>2.4</v>
      </c>
      <c r="J62" s="82">
        <f t="shared" si="7"/>
        <v>0.35820895522388058</v>
      </c>
      <c r="L62" s="66" t="s">
        <v>219</v>
      </c>
      <c r="M62" s="82"/>
    </row>
    <row r="63" spans="1:21" ht="14.45">
      <c r="A63" s="84">
        <v>43235</v>
      </c>
      <c r="B63" s="72">
        <v>0.89</v>
      </c>
      <c r="C63" s="72">
        <v>2.74</v>
      </c>
      <c r="D63" s="82">
        <f t="shared" si="8"/>
        <v>3.0786516853932588</v>
      </c>
      <c r="E63" s="73">
        <v>1.2999999999999999E-2</v>
      </c>
      <c r="F63" s="73">
        <v>5.6000000000000001E-2</v>
      </c>
      <c r="G63" s="82">
        <f t="shared" si="6"/>
        <v>4.3076923076923084</v>
      </c>
      <c r="H63" s="66">
        <v>2</v>
      </c>
      <c r="I63" s="66">
        <v>2.6</v>
      </c>
      <c r="J63" s="82">
        <f t="shared" si="7"/>
        <v>1.3</v>
      </c>
      <c r="L63" s="66" t="s">
        <v>219</v>
      </c>
      <c r="M63" s="82"/>
    </row>
    <row r="64" spans="1:21" ht="14.45">
      <c r="A64" s="84">
        <v>43334</v>
      </c>
      <c r="B64" s="72">
        <v>1.1599999999999999</v>
      </c>
      <c r="C64" s="72">
        <v>4.67</v>
      </c>
      <c r="D64" s="82">
        <f t="shared" si="8"/>
        <v>4.0258620689655178</v>
      </c>
      <c r="E64" s="73">
        <v>8.9999999999999993E-3</v>
      </c>
      <c r="F64" s="73">
        <v>0.316</v>
      </c>
      <c r="G64" s="82">
        <f t="shared" si="6"/>
        <v>35.111111111111114</v>
      </c>
      <c r="H64" s="66">
        <v>0.7</v>
      </c>
      <c r="I64" s="66">
        <v>3.5</v>
      </c>
      <c r="J64" s="82">
        <f t="shared" si="7"/>
        <v>5</v>
      </c>
      <c r="L64" s="66" t="s">
        <v>219</v>
      </c>
      <c r="M64" s="82"/>
    </row>
    <row r="65" spans="1:18" ht="14.45">
      <c r="A65" s="84">
        <v>43418</v>
      </c>
      <c r="B65" s="72">
        <v>0.95</v>
      </c>
      <c r="C65" s="72">
        <v>7.4</v>
      </c>
      <c r="D65" s="82">
        <f t="shared" si="8"/>
        <v>7.7894736842105274</v>
      </c>
      <c r="E65" s="73">
        <v>3.3000000000000002E-2</v>
      </c>
      <c r="F65" s="73">
        <v>0.12</v>
      </c>
      <c r="G65" s="82">
        <f t="shared" si="6"/>
        <v>3.6363636363636362</v>
      </c>
      <c r="H65" s="66">
        <v>1.5</v>
      </c>
      <c r="I65" s="66">
        <v>0.1</v>
      </c>
      <c r="J65" s="82">
        <f t="shared" si="7"/>
        <v>6.6666666666666666E-2</v>
      </c>
      <c r="L65" s="66" t="s">
        <v>219</v>
      </c>
      <c r="M65" s="82"/>
    </row>
    <row r="66" spans="1:18" ht="14.45">
      <c r="A66" s="84">
        <v>43500</v>
      </c>
      <c r="B66" s="72">
        <v>1.18</v>
      </c>
      <c r="C66" s="72">
        <v>3.64</v>
      </c>
      <c r="D66" s="82">
        <f t="shared" si="8"/>
        <v>3.0847457627118646</v>
      </c>
      <c r="E66" s="73">
        <v>0.01</v>
      </c>
      <c r="F66" s="73">
        <v>0.11600000000000001</v>
      </c>
      <c r="G66" s="82">
        <f t="shared" si="6"/>
        <v>11.6</v>
      </c>
      <c r="H66" s="66">
        <v>1.6</v>
      </c>
      <c r="I66" s="66">
        <v>1.6</v>
      </c>
      <c r="J66" s="82">
        <f t="shared" si="7"/>
        <v>1</v>
      </c>
      <c r="L66" s="66" t="s">
        <v>219</v>
      </c>
      <c r="M66" s="82"/>
    </row>
    <row r="67" spans="1:18" ht="14.45">
      <c r="A67" s="84">
        <v>43600</v>
      </c>
      <c r="B67" s="72">
        <v>1.21</v>
      </c>
      <c r="C67" s="72">
        <v>1.98</v>
      </c>
      <c r="D67" s="82">
        <f t="shared" si="8"/>
        <v>1.6363636363636365</v>
      </c>
      <c r="E67" s="73">
        <v>1.0999999999999999E-2</v>
      </c>
      <c r="F67" s="73">
        <v>0.03</v>
      </c>
      <c r="G67" s="82">
        <f t="shared" si="6"/>
        <v>2.7272727272727275</v>
      </c>
      <c r="H67" s="66">
        <v>1.7</v>
      </c>
      <c r="I67" s="66">
        <v>2.1</v>
      </c>
      <c r="J67" s="82">
        <f t="shared" si="7"/>
        <v>1.2352941176470589</v>
      </c>
      <c r="L67" s="66" t="s">
        <v>219</v>
      </c>
      <c r="M67" s="82"/>
    </row>
    <row r="68" spans="1:18" ht="14.45">
      <c r="A68" s="84">
        <v>43684</v>
      </c>
      <c r="B68" s="72">
        <v>1.43</v>
      </c>
      <c r="C68" s="72">
        <v>1.92</v>
      </c>
      <c r="D68" s="82">
        <f t="shared" si="8"/>
        <v>1.3426573426573427</v>
      </c>
      <c r="E68" s="73">
        <v>3.1E-2</v>
      </c>
      <c r="F68" s="73">
        <v>0.24099999999999999</v>
      </c>
      <c r="G68" s="82">
        <f t="shared" si="6"/>
        <v>7.774193548387097</v>
      </c>
      <c r="H68" s="66">
        <v>1.1000000000000001</v>
      </c>
      <c r="I68" s="66">
        <v>2.2999999999999998</v>
      </c>
      <c r="J68" s="82">
        <f t="shared" si="7"/>
        <v>2.0909090909090904</v>
      </c>
      <c r="L68" s="66" t="s">
        <v>219</v>
      </c>
      <c r="M68" s="82"/>
    </row>
    <row r="69" spans="1:18" ht="14.45">
      <c r="A69" s="84">
        <v>43779</v>
      </c>
      <c r="B69" s="72">
        <v>1.05</v>
      </c>
      <c r="C69" s="72">
        <v>1.94</v>
      </c>
      <c r="D69" s="82">
        <f t="shared" si="8"/>
        <v>1.8476190476190475</v>
      </c>
      <c r="E69" s="73">
        <v>1.4999999999999999E-2</v>
      </c>
      <c r="F69" s="73">
        <v>2.7E-2</v>
      </c>
      <c r="G69" s="82">
        <f t="shared" si="6"/>
        <v>1.8</v>
      </c>
      <c r="H69" s="66">
        <v>2.7</v>
      </c>
      <c r="I69" s="66">
        <v>2.8</v>
      </c>
      <c r="J69" s="82">
        <f t="shared" si="7"/>
        <v>1.037037037037037</v>
      </c>
      <c r="L69" s="66" t="s">
        <v>219</v>
      </c>
      <c r="M69" s="82"/>
    </row>
    <row r="70" spans="1:18" ht="14.45">
      <c r="A70" s="84">
        <v>43871</v>
      </c>
      <c r="B70" s="72">
        <v>0.98</v>
      </c>
      <c r="C70" s="72">
        <v>1.48</v>
      </c>
      <c r="D70" s="82">
        <f t="shared" si="8"/>
        <v>1.510204081632653</v>
      </c>
      <c r="E70" s="73">
        <v>3.1E-2</v>
      </c>
      <c r="F70" s="73">
        <v>3.9E-2</v>
      </c>
      <c r="G70" s="82">
        <f t="shared" si="6"/>
        <v>1.2580645161290323</v>
      </c>
      <c r="H70" s="66">
        <v>2.2000000000000002</v>
      </c>
      <c r="I70" s="66">
        <v>2.2000000000000002</v>
      </c>
      <c r="J70" s="82">
        <f t="shared" si="7"/>
        <v>1</v>
      </c>
      <c r="L70" s="66" t="s">
        <v>219</v>
      </c>
      <c r="M70" s="82"/>
    </row>
    <row r="71" spans="1:18" ht="14.45">
      <c r="A71" s="84">
        <v>44154</v>
      </c>
      <c r="B71" s="72">
        <v>0.91</v>
      </c>
      <c r="C71" s="72">
        <v>7.98</v>
      </c>
      <c r="D71" s="82">
        <f t="shared" si="8"/>
        <v>8.7692307692307701</v>
      </c>
      <c r="E71" s="73">
        <v>1.4E-2</v>
      </c>
      <c r="F71" s="73">
        <v>0.66900000000000004</v>
      </c>
      <c r="G71" s="82">
        <f t="shared" si="6"/>
        <v>47.785714285714285</v>
      </c>
      <c r="H71" s="66">
        <v>0.7</v>
      </c>
      <c r="I71" s="66">
        <v>1.1000000000000001</v>
      </c>
      <c r="J71" s="82">
        <f t="shared" si="7"/>
        <v>1.5714285714285716</v>
      </c>
      <c r="K71" s="66">
        <v>1.3</v>
      </c>
      <c r="L71" s="66">
        <v>0.5</v>
      </c>
      <c r="M71" s="82">
        <f t="shared" ref="M71:M89" si="9">L71/K71</f>
        <v>0.38461538461538458</v>
      </c>
    </row>
    <row r="72" spans="1:18" ht="14.45">
      <c r="A72" s="84">
        <v>44248</v>
      </c>
      <c r="B72" s="49">
        <v>0.91</v>
      </c>
      <c r="C72" s="49">
        <v>1.77</v>
      </c>
      <c r="D72" s="82">
        <f t="shared" si="8"/>
        <v>1.945054945054945</v>
      </c>
      <c r="E72" s="49">
        <v>2.3E-2</v>
      </c>
      <c r="F72" s="49">
        <v>0.184</v>
      </c>
      <c r="G72" s="82">
        <f t="shared" si="6"/>
        <v>8</v>
      </c>
      <c r="H72" s="49">
        <v>1.6</v>
      </c>
      <c r="I72" s="49">
        <v>2.5</v>
      </c>
      <c r="J72" s="82">
        <f t="shared" si="7"/>
        <v>1.5625</v>
      </c>
      <c r="K72" s="49">
        <v>9.3000000000000007</v>
      </c>
      <c r="L72" s="49">
        <v>6.8</v>
      </c>
      <c r="M72" s="82">
        <f t="shared" si="9"/>
        <v>0.73118279569892464</v>
      </c>
    </row>
    <row r="73" spans="1:18" ht="14.45">
      <c r="A73" s="84">
        <v>44329</v>
      </c>
      <c r="B73" s="49">
        <v>0.45</v>
      </c>
      <c r="C73" s="49">
        <v>1.19</v>
      </c>
      <c r="D73" s="82">
        <f t="shared" si="8"/>
        <v>2.6444444444444444</v>
      </c>
      <c r="E73" s="49">
        <v>8.0000000000000002E-3</v>
      </c>
      <c r="F73" s="49">
        <v>0.26900000000000002</v>
      </c>
      <c r="G73" s="82">
        <f t="shared" si="6"/>
        <v>33.625</v>
      </c>
      <c r="H73" s="49">
        <v>0.2</v>
      </c>
      <c r="I73" s="49">
        <v>1.9</v>
      </c>
      <c r="J73" s="82">
        <f t="shared" si="7"/>
        <v>9.4999999999999982</v>
      </c>
      <c r="K73" s="49">
        <v>3.1</v>
      </c>
      <c r="L73" s="49">
        <v>2.2999999999999998</v>
      </c>
      <c r="M73" s="82">
        <f t="shared" si="9"/>
        <v>0.74193548387096764</v>
      </c>
    </row>
    <row r="74" spans="1:18" ht="14.45">
      <c r="A74" s="84">
        <v>44419</v>
      </c>
      <c r="B74" s="49">
        <v>1.73</v>
      </c>
      <c r="C74" s="49">
        <v>5.05</v>
      </c>
      <c r="D74" s="82">
        <f t="shared" si="8"/>
        <v>2.9190751445086702</v>
      </c>
      <c r="E74" s="49"/>
      <c r="F74" s="49"/>
      <c r="G74" s="82"/>
      <c r="H74" s="49">
        <v>1.4</v>
      </c>
      <c r="I74" s="49">
        <v>4.0999999999999996</v>
      </c>
      <c r="J74" s="82">
        <f t="shared" si="7"/>
        <v>2.9285714285714284</v>
      </c>
      <c r="K74" s="49">
        <v>1.8</v>
      </c>
      <c r="L74" s="49">
        <v>1.1000000000000001</v>
      </c>
      <c r="M74" s="82">
        <f t="shared" si="9"/>
        <v>0.61111111111111116</v>
      </c>
    </row>
    <row r="75" spans="1:18" ht="14.45">
      <c r="A75" s="84">
        <v>44510</v>
      </c>
      <c r="B75" s="49">
        <v>0.75</v>
      </c>
      <c r="C75" s="49">
        <v>4.87</v>
      </c>
      <c r="D75" s="82">
        <f t="shared" si="8"/>
        <v>6.4933333333333332</v>
      </c>
      <c r="E75" s="73">
        <v>3.0000000000000001E-3</v>
      </c>
      <c r="F75" s="73">
        <v>0.56200000000000006</v>
      </c>
      <c r="G75" s="82"/>
      <c r="H75" s="49">
        <v>1.1000000000000001</v>
      </c>
      <c r="I75" s="49">
        <v>1.1000000000000001</v>
      </c>
      <c r="J75" s="82">
        <f t="shared" si="7"/>
        <v>1</v>
      </c>
      <c r="K75" s="49">
        <v>1.4</v>
      </c>
      <c r="L75" s="49">
        <v>0.8</v>
      </c>
      <c r="M75" s="82">
        <f t="shared" si="9"/>
        <v>0.57142857142857151</v>
      </c>
    </row>
    <row r="76" spans="1:18" ht="14.45">
      <c r="A76" s="85">
        <v>44602</v>
      </c>
      <c r="B76" s="74">
        <v>0.87</v>
      </c>
      <c r="C76" s="74">
        <v>1.64</v>
      </c>
      <c r="D76" s="82">
        <f t="shared" si="8"/>
        <v>1.8850574712643677</v>
      </c>
      <c r="E76" s="75">
        <v>1.2999999999999999E-2</v>
      </c>
      <c r="F76" s="75">
        <v>0.17899999999999999</v>
      </c>
      <c r="G76" s="82">
        <f t="shared" si="6"/>
        <v>13.76923076923077</v>
      </c>
      <c r="H76" s="47">
        <v>1.4</v>
      </c>
      <c r="I76" s="47">
        <v>3.1</v>
      </c>
      <c r="J76" s="82">
        <f t="shared" si="7"/>
        <v>2.2142857142857144</v>
      </c>
      <c r="K76" s="47">
        <v>8.6</v>
      </c>
      <c r="L76" s="47">
        <v>6.7</v>
      </c>
      <c r="M76" s="82">
        <f t="shared" si="9"/>
        <v>0.77906976744186052</v>
      </c>
      <c r="O76" s="135"/>
      <c r="P76" s="136"/>
      <c r="Q76" s="134"/>
      <c r="R76" s="134"/>
    </row>
    <row r="77" spans="1:18" ht="14.45">
      <c r="A77" s="94">
        <v>44784</v>
      </c>
      <c r="B77" s="49">
        <v>1.37</v>
      </c>
      <c r="C77" s="49">
        <v>8.5399999999999991</v>
      </c>
      <c r="D77" s="82">
        <f t="shared" si="8"/>
        <v>6.2335766423357652</v>
      </c>
      <c r="E77" s="49"/>
      <c r="F77" s="49"/>
      <c r="G77" s="82"/>
      <c r="H77" s="49">
        <v>2.8</v>
      </c>
      <c r="I77" s="49">
        <v>2.6</v>
      </c>
      <c r="J77" s="82">
        <f t="shared" si="7"/>
        <v>0.92857142857142871</v>
      </c>
      <c r="K77" s="49">
        <v>1.6</v>
      </c>
      <c r="L77" s="49">
        <v>1.5</v>
      </c>
      <c r="M77" s="82">
        <f t="shared" si="9"/>
        <v>0.9375</v>
      </c>
    </row>
    <row r="78" spans="1:18" ht="14.45">
      <c r="A78" s="94">
        <v>44875.392361111102</v>
      </c>
      <c r="B78" s="92">
        <v>1.08</v>
      </c>
      <c r="C78" s="56">
        <v>5.05</v>
      </c>
      <c r="D78" s="82">
        <f t="shared" si="8"/>
        <v>4.6759259259259256</v>
      </c>
      <c r="E78" s="56">
        <v>3.7999999999999999E-2</v>
      </c>
      <c r="F78" s="56">
        <v>0.34200000000000003</v>
      </c>
      <c r="G78" s="82">
        <f t="shared" si="6"/>
        <v>9.0000000000000018</v>
      </c>
      <c r="H78" s="56">
        <v>0.7</v>
      </c>
      <c r="I78" s="56">
        <v>1.3</v>
      </c>
      <c r="J78" s="82">
        <f t="shared" si="7"/>
        <v>1.8571428571428574</v>
      </c>
      <c r="K78" s="56">
        <v>1.4</v>
      </c>
      <c r="L78" s="56">
        <v>1.1000000000000001</v>
      </c>
      <c r="M78" s="82">
        <f t="shared" si="9"/>
        <v>0.78571428571428581</v>
      </c>
    </row>
    <row r="79" spans="1:18" ht="14.45">
      <c r="A79" s="94">
        <v>44978.555555555598</v>
      </c>
      <c r="B79" s="93">
        <v>1.23</v>
      </c>
      <c r="C79" s="59">
        <v>2.6</v>
      </c>
      <c r="D79" s="82">
        <f t="shared" si="8"/>
        <v>2.1138211382113821</v>
      </c>
      <c r="E79" s="56">
        <v>0.04</v>
      </c>
      <c r="F79" s="56">
        <v>0.13100000000000001</v>
      </c>
      <c r="G79" s="82">
        <f t="shared" si="6"/>
        <v>3.2749999999999999</v>
      </c>
      <c r="H79" s="58">
        <v>0.2</v>
      </c>
      <c r="I79" s="58">
        <v>0.7</v>
      </c>
      <c r="J79" s="82">
        <f t="shared" si="7"/>
        <v>3.4999999999999996</v>
      </c>
      <c r="K79" s="58">
        <v>2.9</v>
      </c>
      <c r="L79" s="58">
        <v>2.4</v>
      </c>
      <c r="M79" s="82">
        <f t="shared" si="9"/>
        <v>0.82758620689655171</v>
      </c>
    </row>
    <row r="80" spans="1:18" ht="15.6">
      <c r="A80" s="103">
        <v>45074.618055555598</v>
      </c>
      <c r="B80" s="104">
        <v>0.78</v>
      </c>
      <c r="C80" s="104">
        <v>2.2599999999999998</v>
      </c>
      <c r="D80" s="82">
        <f t="shared" si="8"/>
        <v>2.8974358974358969</v>
      </c>
      <c r="E80" s="105">
        <v>4.5999999999999999E-2</v>
      </c>
      <c r="F80" s="105">
        <v>0.39400000000000002</v>
      </c>
      <c r="G80" s="82">
        <f t="shared" si="6"/>
        <v>8.5652173913043477</v>
      </c>
      <c r="H80" s="102">
        <v>2.4</v>
      </c>
      <c r="I80" s="102">
        <v>6.2</v>
      </c>
      <c r="J80" s="82">
        <f t="shared" si="7"/>
        <v>2.5833333333333335</v>
      </c>
      <c r="K80" s="102">
        <v>5.3</v>
      </c>
      <c r="L80" s="102">
        <v>1.4</v>
      </c>
      <c r="M80" s="82">
        <f t="shared" si="9"/>
        <v>0.26415094339622641</v>
      </c>
    </row>
    <row r="81" spans="1:30" ht="15.6">
      <c r="A81" s="103">
        <v>45155.489583333299</v>
      </c>
      <c r="B81" s="104">
        <v>0.98</v>
      </c>
      <c r="C81" s="104">
        <v>4.0670000000000002</v>
      </c>
      <c r="D81" s="82">
        <f t="shared" si="8"/>
        <v>4.1500000000000004</v>
      </c>
      <c r="E81" s="105">
        <v>3.6999999999999998E-2</v>
      </c>
      <c r="F81" s="105">
        <v>1.042</v>
      </c>
      <c r="G81" s="82">
        <f t="shared" si="6"/>
        <v>28.162162162162165</v>
      </c>
      <c r="H81" s="102">
        <v>0.1</v>
      </c>
      <c r="I81" s="102">
        <v>2</v>
      </c>
      <c r="J81" s="82">
        <f t="shared" si="7"/>
        <v>20</v>
      </c>
      <c r="K81" s="102">
        <v>2.1</v>
      </c>
      <c r="L81" s="102">
        <v>2.5</v>
      </c>
      <c r="M81" s="82">
        <f t="shared" si="9"/>
        <v>1.1904761904761905</v>
      </c>
    </row>
    <row r="82" spans="1:30" ht="14.45">
      <c r="A82" s="62">
        <v>45237</v>
      </c>
      <c r="B82" s="59">
        <v>1.01</v>
      </c>
      <c r="C82" s="59">
        <v>9.1999999999999993</v>
      </c>
      <c r="D82" s="82">
        <f t="shared" si="8"/>
        <v>9.1089108910891081</v>
      </c>
      <c r="E82" s="60">
        <v>2.1000000000000001E-2</v>
      </c>
      <c r="F82" s="60">
        <v>0.67500000000000004</v>
      </c>
      <c r="G82" s="82">
        <f t="shared" si="6"/>
        <v>32.142857142857146</v>
      </c>
      <c r="H82" s="58">
        <v>0</v>
      </c>
      <c r="I82" s="58">
        <v>1</v>
      </c>
      <c r="J82" s="82" t="e">
        <f>I82/H82</f>
        <v>#DIV/0!</v>
      </c>
      <c r="K82" s="58">
        <v>1.2</v>
      </c>
      <c r="L82" s="58">
        <v>1</v>
      </c>
      <c r="M82" s="82">
        <f t="shared" si="9"/>
        <v>0.83333333333333337</v>
      </c>
    </row>
    <row r="83" spans="1:30" ht="14.45">
      <c r="A83" s="113">
        <v>45330.479166666701</v>
      </c>
      <c r="B83" s="59">
        <v>1.1479999999999999</v>
      </c>
      <c r="C83" s="59">
        <v>2.5659999999999998</v>
      </c>
      <c r="D83" s="82">
        <f t="shared" si="8"/>
        <v>2.235191637630662</v>
      </c>
      <c r="E83" s="60">
        <v>2.4E-2</v>
      </c>
      <c r="F83" s="60">
        <v>0.27</v>
      </c>
      <c r="G83" s="82">
        <f t="shared" si="6"/>
        <v>11.25</v>
      </c>
      <c r="H83" s="58">
        <v>0</v>
      </c>
      <c r="I83" s="58">
        <v>0.2</v>
      </c>
      <c r="J83" s="82" t="e">
        <f t="shared" si="7"/>
        <v>#DIV/0!</v>
      </c>
      <c r="K83" s="58">
        <v>2.4</v>
      </c>
      <c r="L83" s="58">
        <v>1.8</v>
      </c>
      <c r="M83" s="82">
        <f t="shared" si="9"/>
        <v>0.75</v>
      </c>
    </row>
    <row r="84" spans="1:30" ht="14.45">
      <c r="A84" s="62">
        <v>45427</v>
      </c>
      <c r="B84" s="56" t="s">
        <v>1320</v>
      </c>
      <c r="C84" s="56" t="s">
        <v>1321</v>
      </c>
      <c r="D84" s="82">
        <f t="shared" si="8"/>
        <v>2.773584905660377</v>
      </c>
      <c r="E84" s="56" t="s">
        <v>1322</v>
      </c>
      <c r="F84" s="56" t="s">
        <v>1323</v>
      </c>
      <c r="G84" s="82">
        <f t="shared" si="6"/>
        <v>2.9642857142857144</v>
      </c>
      <c r="H84" s="56" t="s">
        <v>1324</v>
      </c>
      <c r="I84" s="56" t="s">
        <v>1325</v>
      </c>
      <c r="J84" s="82">
        <f t="shared" si="7"/>
        <v>13.999999999999998</v>
      </c>
      <c r="K84" s="56" t="s">
        <v>1326</v>
      </c>
      <c r="L84" s="56" t="s">
        <v>1327</v>
      </c>
      <c r="M84" s="82">
        <f t="shared" si="9"/>
        <v>0.57142857142857151</v>
      </c>
    </row>
    <row r="85" spans="1:30" ht="14.45">
      <c r="A85" s="62">
        <v>45515</v>
      </c>
      <c r="B85" s="56">
        <v>1.5609999999999999</v>
      </c>
      <c r="C85" s="56">
        <v>5.431</v>
      </c>
      <c r="D85" s="82">
        <f>C85/B85</f>
        <v>3.4791800128123</v>
      </c>
      <c r="E85" s="56">
        <v>3.5999999999999997E-2</v>
      </c>
      <c r="F85" s="56">
        <v>0.67300000000000004</v>
      </c>
      <c r="G85" s="82">
        <f t="shared" si="6"/>
        <v>18.694444444444446</v>
      </c>
      <c r="H85" s="56">
        <v>3.7</v>
      </c>
      <c r="I85" s="56">
        <v>4.8</v>
      </c>
      <c r="J85" s="82">
        <f t="shared" si="7"/>
        <v>1.2972972972972971</v>
      </c>
      <c r="K85" s="56">
        <v>2</v>
      </c>
      <c r="L85" s="56">
        <v>3.6</v>
      </c>
      <c r="M85" s="82">
        <f t="shared" si="9"/>
        <v>1.8</v>
      </c>
    </row>
    <row r="86" spans="1:30" ht="15.6">
      <c r="A86" s="103">
        <v>45607.694444444445</v>
      </c>
      <c r="B86" s="104">
        <v>2.2360000000000002</v>
      </c>
      <c r="C86" s="104">
        <v>2.9180000000000001</v>
      </c>
      <c r="D86" s="82">
        <f>C86/B86</f>
        <v>1.3050089445438282</v>
      </c>
      <c r="E86" s="105">
        <v>0.03</v>
      </c>
      <c r="F86" s="105">
        <v>5.3999999999999999E-2</v>
      </c>
      <c r="G86" s="82">
        <f>F86/E86</f>
        <v>1.8</v>
      </c>
      <c r="H86" s="102">
        <v>0.3</v>
      </c>
      <c r="I86" s="102">
        <v>0.7</v>
      </c>
      <c r="J86" s="82">
        <f t="shared" si="7"/>
        <v>2.3333333333333335</v>
      </c>
      <c r="K86" s="102">
        <v>3.6</v>
      </c>
      <c r="L86" s="102">
        <v>2.6</v>
      </c>
      <c r="M86" s="82">
        <f t="shared" si="9"/>
        <v>0.72222222222222221</v>
      </c>
    </row>
    <row r="87" spans="1:30" ht="14.45">
      <c r="A87" s="226">
        <v>45691.555555555555</v>
      </c>
      <c r="B87" s="43">
        <v>1.508</v>
      </c>
      <c r="C87" s="43">
        <v>2.4550000000000001</v>
      </c>
      <c r="D87" s="82">
        <f t="shared" ref="D87:D89" si="10">C87/B87</f>
        <v>1.6279840848806366</v>
      </c>
      <c r="E87" s="44">
        <v>1.2999999999999999E-2</v>
      </c>
      <c r="F87" s="44">
        <v>6.3E-2</v>
      </c>
      <c r="G87" s="82">
        <f t="shared" ref="G87:G89" si="11">F87/E87</f>
        <v>4.8461538461538467</v>
      </c>
      <c r="H87" s="42">
        <v>0</v>
      </c>
      <c r="I87" s="42">
        <v>0.3</v>
      </c>
      <c r="J87" s="82" t="e">
        <f>I87/H87</f>
        <v>#DIV/0!</v>
      </c>
      <c r="K87" s="42">
        <v>2.8</v>
      </c>
      <c r="L87" s="42">
        <v>2.1</v>
      </c>
      <c r="M87" s="82">
        <f t="shared" si="9"/>
        <v>0.75000000000000011</v>
      </c>
    </row>
    <row r="88" spans="1:30" ht="15.6">
      <c r="A88" s="61">
        <v>45789.461111111108</v>
      </c>
      <c r="B88" s="41">
        <v>0.67300000000000004</v>
      </c>
      <c r="C88" s="206">
        <v>1.7390000000000001</v>
      </c>
      <c r="D88" s="82">
        <f t="shared" si="10"/>
        <v>2.5839524517087669</v>
      </c>
      <c r="E88" s="41">
        <v>1.7000000000000001E-2</v>
      </c>
      <c r="F88" s="41">
        <v>0.32200000000000001</v>
      </c>
      <c r="G88" s="82">
        <f t="shared" si="11"/>
        <v>18.941176470588236</v>
      </c>
      <c r="H88" s="42">
        <v>0</v>
      </c>
      <c r="I88" s="42">
        <v>1</v>
      </c>
      <c r="J88" s="82" t="e">
        <f t="shared" si="7"/>
        <v>#DIV/0!</v>
      </c>
      <c r="K88" s="42">
        <v>1.5</v>
      </c>
      <c r="L88" s="42">
        <v>1.2</v>
      </c>
      <c r="M88" s="82">
        <f t="shared" si="9"/>
        <v>0.79999999999999993</v>
      </c>
    </row>
    <row r="89" spans="1:30" ht="12.75" customHeight="1">
      <c r="A89" s="233">
        <v>45903</v>
      </c>
      <c r="B89" s="56">
        <v>1.452</v>
      </c>
      <c r="C89" s="56">
        <v>5.8929999999999998</v>
      </c>
      <c r="D89" s="82">
        <f t="shared" si="10"/>
        <v>4.0585399449035808</v>
      </c>
      <c r="E89" s="56">
        <v>2.4E-2</v>
      </c>
      <c r="F89" s="56">
        <v>0.77200000000000002</v>
      </c>
      <c r="G89" s="82">
        <f t="shared" si="11"/>
        <v>32.166666666666664</v>
      </c>
      <c r="H89" s="56">
        <v>0</v>
      </c>
      <c r="I89" s="56">
        <v>2.1</v>
      </c>
      <c r="J89" s="82" t="e">
        <f t="shared" si="7"/>
        <v>#DIV/0!</v>
      </c>
      <c r="K89" s="56">
        <v>0.8</v>
      </c>
      <c r="L89" s="56">
        <v>1.8</v>
      </c>
      <c r="M89" s="82">
        <f t="shared" si="9"/>
        <v>2.25</v>
      </c>
      <c r="N89" s="58"/>
      <c r="O89" s="126"/>
      <c r="P89" s="126"/>
      <c r="Q89" s="169"/>
      <c r="R89" s="126"/>
      <c r="S89" s="126"/>
      <c r="T89" s="126"/>
      <c r="U89" s="126"/>
      <c r="V89" s="126"/>
      <c r="W89" s="100"/>
      <c r="X89" s="100"/>
      <c r="Y89" s="100"/>
      <c r="Z89" s="100"/>
      <c r="AA89" s="100"/>
      <c r="AB89" s="100"/>
      <c r="AC89" s="100"/>
      <c r="AD89" s="100"/>
    </row>
    <row r="90" spans="1:30" ht="12.75" customHeight="1">
      <c r="A90" s="113"/>
      <c r="B90" s="56"/>
      <c r="C90" s="100"/>
      <c r="D90" s="56"/>
      <c r="E90" s="56"/>
      <c r="F90" s="56"/>
      <c r="G90" s="58"/>
      <c r="H90" s="58"/>
      <c r="I90" s="58"/>
      <c r="J90" s="58"/>
      <c r="K90" s="59"/>
      <c r="L90" s="60"/>
      <c r="M90" s="58"/>
      <c r="N90" s="58"/>
      <c r="O90" s="126"/>
      <c r="P90" s="126"/>
      <c r="Q90" s="169"/>
      <c r="R90" s="126"/>
      <c r="S90" s="126"/>
      <c r="T90" s="126"/>
      <c r="U90" s="126"/>
      <c r="V90" s="126"/>
      <c r="W90" s="100"/>
      <c r="X90" s="100"/>
      <c r="Y90" s="100"/>
      <c r="Z90" s="100"/>
      <c r="AA90" s="100"/>
      <c r="AB90" s="100"/>
      <c r="AC90" s="100"/>
      <c r="AD90" s="100"/>
    </row>
    <row r="97" spans="1:27" ht="12.75" customHeight="1">
      <c r="M97" s="148"/>
      <c r="N97" s="148"/>
      <c r="O97" s="148"/>
      <c r="P97" s="148"/>
      <c r="Q97" s="148"/>
      <c r="R97" s="149"/>
      <c r="S97" s="149"/>
      <c r="T97" s="149"/>
      <c r="U97" s="149"/>
      <c r="V97" s="149"/>
      <c r="W97" s="149"/>
      <c r="X97" s="149"/>
      <c r="Y97" s="149"/>
      <c r="Z97" s="149"/>
      <c r="AA97" s="149"/>
    </row>
    <row r="98" spans="1:27" ht="12.75" customHeight="1">
      <c r="M98" s="148"/>
      <c r="N98" s="148"/>
      <c r="O98" s="148"/>
      <c r="P98" s="148"/>
      <c r="Q98" s="148"/>
      <c r="R98" s="148"/>
      <c r="S98" s="149"/>
      <c r="T98" s="149"/>
      <c r="U98" s="149"/>
      <c r="V98" s="149"/>
      <c r="W98" s="149"/>
      <c r="X98" s="149"/>
      <c r="Y98" s="149"/>
      <c r="Z98" s="149"/>
      <c r="AA98" s="149"/>
    </row>
    <row r="99" spans="1:27" ht="12.75" customHeight="1">
      <c r="M99" s="148"/>
      <c r="N99" s="148"/>
      <c r="O99" s="148"/>
      <c r="P99" s="148"/>
      <c r="Q99" s="148"/>
      <c r="R99" s="149"/>
      <c r="S99" s="149"/>
      <c r="T99" s="149"/>
      <c r="U99" s="149"/>
      <c r="V99" s="149"/>
      <c r="W99" s="149"/>
      <c r="X99" s="149"/>
      <c r="Y99" s="149"/>
      <c r="Z99" s="149"/>
      <c r="AA99" s="149"/>
    </row>
    <row r="100" spans="1:27" ht="12.75" customHeight="1">
      <c r="M100" s="148"/>
      <c r="N100" s="148"/>
      <c r="O100" s="148"/>
      <c r="P100" s="148"/>
      <c r="Q100" s="148"/>
      <c r="R100" s="149"/>
      <c r="S100" s="149"/>
      <c r="T100" s="149"/>
      <c r="U100" s="149"/>
      <c r="V100" s="149"/>
      <c r="W100" s="149"/>
      <c r="X100" s="149"/>
      <c r="Y100" s="149"/>
      <c r="Z100" s="149"/>
      <c r="AA100" s="149"/>
    </row>
    <row r="101" spans="1:27" ht="12.75" customHeight="1">
      <c r="M101" s="148"/>
      <c r="N101" s="148"/>
      <c r="O101" s="148"/>
      <c r="P101" s="148"/>
      <c r="Q101" s="148"/>
      <c r="R101" s="149"/>
      <c r="S101" s="149"/>
      <c r="T101" s="149"/>
      <c r="U101" s="149"/>
      <c r="V101" s="149"/>
      <c r="W101" s="149"/>
      <c r="X101" s="149" t="s">
        <v>1328</v>
      </c>
      <c r="Y101" s="149"/>
      <c r="Z101" s="149"/>
      <c r="AA101" s="149"/>
    </row>
    <row r="102" spans="1:27" ht="14.45">
      <c r="A102" s="18"/>
      <c r="M102" s="148"/>
      <c r="N102" s="148"/>
      <c r="O102" s="148"/>
      <c r="P102" s="150"/>
      <c r="Q102" s="151"/>
      <c r="R102" s="149"/>
      <c r="S102" s="149"/>
      <c r="T102" s="149"/>
      <c r="U102" s="149"/>
      <c r="V102" s="149"/>
      <c r="W102" s="149"/>
      <c r="X102" s="149" t="s">
        <v>1329</v>
      </c>
      <c r="Y102" s="149"/>
      <c r="Z102" s="149"/>
      <c r="AA102" s="149"/>
    </row>
    <row r="103" spans="1:27" ht="14.45">
      <c r="M103" s="148"/>
      <c r="N103" s="148"/>
      <c r="O103" s="148"/>
      <c r="P103" s="152"/>
      <c r="Q103" s="152"/>
      <c r="R103" s="149"/>
      <c r="S103" s="149"/>
      <c r="T103" s="149"/>
      <c r="U103" s="149"/>
      <c r="V103" s="149"/>
      <c r="W103" s="149"/>
      <c r="X103" s="149"/>
      <c r="Y103" s="149"/>
      <c r="Z103" s="149"/>
      <c r="AA103" s="149"/>
    </row>
    <row r="104" spans="1:27" ht="14.45">
      <c r="M104" s="148"/>
      <c r="N104" s="148"/>
      <c r="O104" s="148"/>
      <c r="P104" s="152"/>
      <c r="Q104" s="152"/>
      <c r="R104" s="149"/>
      <c r="S104" s="149"/>
      <c r="T104" s="149"/>
      <c r="U104" s="149"/>
      <c r="V104" s="149"/>
      <c r="W104" s="149"/>
      <c r="X104" s="153" t="s">
        <v>1330</v>
      </c>
      <c r="Y104" s="153" t="s">
        <v>1331</v>
      </c>
      <c r="Z104" s="153" t="s">
        <v>1332</v>
      </c>
      <c r="AA104" s="149"/>
    </row>
    <row r="105" spans="1:27" ht="14.45">
      <c r="A105" s="163"/>
      <c r="B105" s="163"/>
      <c r="C105" s="163"/>
      <c r="H105" s="163"/>
      <c r="I105" s="163"/>
      <c r="J105" s="163"/>
      <c r="M105" s="148"/>
      <c r="N105" s="148"/>
      <c r="O105" s="148"/>
      <c r="P105" s="152"/>
      <c r="Q105" s="152"/>
      <c r="R105" s="149"/>
      <c r="S105" s="332"/>
      <c r="T105" s="332"/>
      <c r="U105" s="332"/>
      <c r="V105" s="149"/>
      <c r="W105" s="149"/>
      <c r="X105" s="149" t="s">
        <v>1333</v>
      </c>
      <c r="Y105" s="149">
        <v>2.7171000000000001E-2</v>
      </c>
      <c r="Z105" s="149">
        <v>0.230457</v>
      </c>
      <c r="AA105" s="149"/>
    </row>
    <row r="106" spans="1:27" ht="14.45">
      <c r="M106" s="148"/>
      <c r="N106" s="148"/>
      <c r="O106" s="148"/>
      <c r="P106" s="152"/>
      <c r="Q106" s="152"/>
      <c r="R106" s="149"/>
      <c r="S106" s="149"/>
      <c r="T106" s="149"/>
      <c r="U106" s="149"/>
      <c r="V106" s="149"/>
      <c r="W106" s="149"/>
      <c r="X106" s="149" t="s">
        <v>1334</v>
      </c>
      <c r="Y106" s="149">
        <v>7.1299999999999998E-4</v>
      </c>
      <c r="Z106" s="149">
        <v>5.8885E-2</v>
      </c>
      <c r="AA106" s="149"/>
    </row>
    <row r="107" spans="1:27" ht="14.45">
      <c r="M107" s="148"/>
      <c r="N107" s="148"/>
      <c r="O107" s="148"/>
      <c r="P107" s="152"/>
      <c r="Q107" s="152"/>
      <c r="R107" s="149"/>
      <c r="S107" s="149"/>
      <c r="T107" s="149"/>
      <c r="U107" s="149"/>
      <c r="V107" s="149"/>
      <c r="W107" s="149"/>
      <c r="X107" s="149" t="s">
        <v>1335</v>
      </c>
      <c r="Y107" s="149">
        <v>35</v>
      </c>
      <c r="Z107" s="149">
        <v>35</v>
      </c>
      <c r="AA107" s="149"/>
    </row>
    <row r="108" spans="1:27" ht="14.45">
      <c r="M108" s="148"/>
      <c r="N108" s="148"/>
      <c r="O108" s="148"/>
      <c r="P108" s="152"/>
      <c r="Q108" s="152"/>
      <c r="R108" s="149"/>
      <c r="S108" s="149"/>
      <c r="T108" s="149"/>
      <c r="U108" s="149"/>
      <c r="V108" s="149"/>
      <c r="W108" s="149"/>
      <c r="X108" s="149" t="s">
        <v>1336</v>
      </c>
      <c r="Y108" s="149">
        <v>-0.11168</v>
      </c>
      <c r="Z108" s="149"/>
      <c r="AA108" s="149"/>
    </row>
    <row r="109" spans="1:27" ht="14.45">
      <c r="M109" s="148"/>
      <c r="N109" s="148"/>
      <c r="O109" s="148"/>
      <c r="P109" s="152"/>
      <c r="Q109" s="152"/>
      <c r="R109" s="149"/>
      <c r="S109" s="149"/>
      <c r="T109" s="149"/>
      <c r="U109" s="149"/>
      <c r="V109" s="149"/>
      <c r="W109" s="149"/>
      <c r="X109" s="149" t="s">
        <v>1337</v>
      </c>
      <c r="Y109" s="149">
        <v>0</v>
      </c>
      <c r="Z109" s="149"/>
      <c r="AA109" s="149"/>
    </row>
    <row r="110" spans="1:27" ht="14.45">
      <c r="M110" s="148"/>
      <c r="N110" s="148"/>
      <c r="O110" s="148"/>
      <c r="P110" s="152"/>
      <c r="Q110" s="152"/>
      <c r="R110" s="149"/>
      <c r="S110" s="149"/>
      <c r="T110" s="149"/>
      <c r="U110" s="149"/>
      <c r="V110" s="149"/>
      <c r="W110" s="149"/>
      <c r="X110" s="149" t="s">
        <v>1338</v>
      </c>
      <c r="Y110" s="149">
        <v>34</v>
      </c>
      <c r="Z110" s="149"/>
      <c r="AA110" s="149"/>
    </row>
    <row r="111" spans="1:27" ht="14.45">
      <c r="M111" s="148"/>
      <c r="N111" s="148"/>
      <c r="O111" s="148"/>
      <c r="P111" s="152"/>
      <c r="Q111" s="152"/>
      <c r="R111" s="149"/>
      <c r="S111" s="149"/>
      <c r="T111" s="149"/>
      <c r="U111" s="149"/>
      <c r="V111" s="149"/>
      <c r="W111" s="149"/>
      <c r="X111" s="149" t="s">
        <v>1339</v>
      </c>
      <c r="Y111" s="149">
        <v>-4.8676199999999996</v>
      </c>
      <c r="Z111" s="149"/>
      <c r="AA111" s="149"/>
    </row>
    <row r="112" spans="1:27" ht="14.45">
      <c r="M112" s="148"/>
      <c r="N112" s="148"/>
      <c r="O112" s="148"/>
      <c r="P112" s="152"/>
      <c r="Q112" s="152"/>
      <c r="R112" s="149"/>
      <c r="S112" s="149"/>
      <c r="T112" s="149"/>
      <c r="U112" s="149"/>
      <c r="V112" s="149"/>
      <c r="W112" s="149"/>
      <c r="X112" s="149" t="s">
        <v>1340</v>
      </c>
      <c r="Y112" s="154">
        <v>1.27E-5</v>
      </c>
      <c r="Z112" s="149"/>
      <c r="AA112" s="149"/>
    </row>
    <row r="113" spans="1:27" ht="14.45">
      <c r="M113" s="148"/>
      <c r="N113" s="148"/>
      <c r="O113" s="148"/>
      <c r="P113" s="152"/>
      <c r="Q113" s="152"/>
      <c r="R113" s="149"/>
      <c r="S113" s="149"/>
      <c r="T113" s="154"/>
      <c r="U113" s="149"/>
      <c r="V113" s="149"/>
      <c r="W113" s="149"/>
      <c r="X113" s="149" t="s">
        <v>1341</v>
      </c>
      <c r="Y113" s="149">
        <v>1.6909240000000001</v>
      </c>
      <c r="Z113" s="149"/>
      <c r="AA113" s="149"/>
    </row>
    <row r="114" spans="1:27" ht="14.45">
      <c r="M114" s="148"/>
      <c r="N114" s="148"/>
      <c r="O114" s="148"/>
      <c r="P114" s="152"/>
      <c r="Q114" s="152"/>
      <c r="R114" s="149"/>
      <c r="S114" s="149"/>
      <c r="T114" s="149"/>
      <c r="U114" s="149"/>
      <c r="V114" s="149"/>
      <c r="W114" s="149"/>
      <c r="X114" s="149" t="s">
        <v>1342</v>
      </c>
      <c r="Y114" s="154">
        <v>2.55E-5</v>
      </c>
      <c r="Z114" s="149"/>
      <c r="AA114" s="149"/>
    </row>
    <row r="115" spans="1:27" ht="14.45">
      <c r="M115" s="148"/>
      <c r="N115" s="148"/>
      <c r="O115" s="148"/>
      <c r="P115" s="152"/>
      <c r="Q115" s="152"/>
      <c r="R115" s="149"/>
      <c r="S115" s="149"/>
      <c r="T115" s="154"/>
      <c r="U115" s="149"/>
      <c r="V115" s="149"/>
      <c r="W115" s="149"/>
      <c r="X115" s="155" t="s">
        <v>1343</v>
      </c>
      <c r="Y115" s="155">
        <v>2.0322450000000001</v>
      </c>
      <c r="Z115" s="155" t="s">
        <v>1330</v>
      </c>
      <c r="AA115" s="149"/>
    </row>
    <row r="116" spans="1:27" ht="14.45">
      <c r="M116" s="148"/>
      <c r="N116" s="148"/>
      <c r="O116" s="148"/>
      <c r="P116" s="152"/>
      <c r="Q116" s="152"/>
      <c r="R116" s="149"/>
      <c r="S116" s="149"/>
      <c r="T116" s="149"/>
      <c r="U116" s="149"/>
      <c r="V116" s="149"/>
      <c r="W116" s="149"/>
      <c r="X116" s="149"/>
      <c r="Y116" s="149"/>
      <c r="Z116" s="149"/>
      <c r="AA116" s="149"/>
    </row>
    <row r="117" spans="1:27" ht="14.45">
      <c r="M117" s="148"/>
      <c r="N117" s="148"/>
      <c r="O117" s="148"/>
      <c r="P117" s="152"/>
      <c r="Q117" s="152"/>
      <c r="R117" s="149"/>
      <c r="S117" s="149"/>
      <c r="T117" s="149"/>
      <c r="U117" s="149"/>
      <c r="V117" s="149"/>
      <c r="W117" s="149"/>
      <c r="X117" s="149"/>
      <c r="Y117" s="149"/>
      <c r="Z117" s="149"/>
      <c r="AA117" s="149"/>
    </row>
    <row r="118" spans="1:27" ht="14.45">
      <c r="M118" s="148"/>
      <c r="N118" s="148"/>
      <c r="O118" s="148"/>
      <c r="P118" s="152"/>
      <c r="Q118" s="152"/>
      <c r="R118" s="149"/>
      <c r="S118" s="149"/>
      <c r="T118" s="149"/>
      <c r="U118" s="149"/>
      <c r="V118" s="149"/>
      <c r="W118" s="149"/>
      <c r="X118" s="149"/>
      <c r="Y118" s="149"/>
      <c r="Z118" s="149"/>
      <c r="AA118" s="149"/>
    </row>
    <row r="119" spans="1:27" ht="14.45">
      <c r="M119" s="148"/>
      <c r="N119" s="148"/>
      <c r="O119" s="148"/>
      <c r="P119" s="152"/>
      <c r="Q119" s="152"/>
      <c r="R119" s="149"/>
      <c r="S119" s="149"/>
      <c r="T119" s="149"/>
      <c r="U119" s="149"/>
      <c r="V119" s="149"/>
      <c r="W119" s="149"/>
      <c r="X119" s="149"/>
      <c r="Y119" s="149"/>
      <c r="Z119" s="149"/>
      <c r="AA119" s="149"/>
    </row>
    <row r="120" spans="1:27" ht="14.45">
      <c r="M120" s="148"/>
      <c r="N120" s="148"/>
      <c r="O120" s="148"/>
      <c r="P120" s="152"/>
      <c r="Q120" s="152"/>
      <c r="R120" s="149"/>
      <c r="S120" s="149"/>
      <c r="T120" s="149"/>
      <c r="U120" s="149"/>
      <c r="V120" s="149"/>
      <c r="W120" s="149"/>
      <c r="X120" s="149"/>
      <c r="Y120" s="149"/>
      <c r="Z120" s="149"/>
      <c r="AA120" s="149"/>
    </row>
    <row r="121" spans="1:27" ht="14.45">
      <c r="M121" s="148"/>
      <c r="N121" s="148"/>
      <c r="O121" s="148"/>
      <c r="P121" s="152"/>
      <c r="Q121" s="152"/>
      <c r="R121" s="149"/>
      <c r="S121" s="149"/>
      <c r="T121" s="149"/>
      <c r="U121" s="149"/>
      <c r="V121" s="149"/>
      <c r="W121" s="149"/>
      <c r="X121" s="149"/>
      <c r="Y121" s="149"/>
      <c r="Z121" s="149"/>
      <c r="AA121" s="149"/>
    </row>
    <row r="122" spans="1:27" ht="14.45">
      <c r="M122" s="148"/>
      <c r="N122" s="148"/>
      <c r="O122" s="148"/>
      <c r="P122" s="152"/>
      <c r="Q122" s="152"/>
      <c r="R122" s="149"/>
      <c r="S122" s="149"/>
      <c r="T122" s="149"/>
      <c r="U122" s="149"/>
      <c r="V122" s="149"/>
      <c r="W122" s="149"/>
      <c r="X122" s="149"/>
      <c r="Y122" s="149"/>
      <c r="Z122" s="149"/>
      <c r="AA122" s="149"/>
    </row>
    <row r="123" spans="1:27" ht="14.45">
      <c r="A123" s="18"/>
      <c r="M123" s="148"/>
      <c r="N123" s="148"/>
      <c r="O123" s="148"/>
      <c r="P123" s="152"/>
      <c r="Q123" s="152"/>
      <c r="R123" s="149"/>
      <c r="S123" s="149"/>
      <c r="T123" s="149"/>
      <c r="U123" s="149"/>
      <c r="V123" s="149"/>
      <c r="W123" s="149"/>
      <c r="X123" s="149"/>
      <c r="Y123" s="149"/>
      <c r="Z123" s="149"/>
      <c r="AA123" s="149"/>
    </row>
    <row r="124" spans="1:27" ht="14.45">
      <c r="M124" s="148"/>
      <c r="N124" s="148"/>
      <c r="O124" s="148"/>
      <c r="P124" s="152"/>
      <c r="Q124" s="152"/>
      <c r="R124" s="149"/>
      <c r="S124" s="149"/>
      <c r="T124" s="149"/>
      <c r="U124" s="149"/>
      <c r="V124" s="149"/>
      <c r="W124" s="149"/>
      <c r="X124" s="149"/>
      <c r="Y124" s="149"/>
      <c r="Z124" s="149"/>
      <c r="AA124" s="149"/>
    </row>
    <row r="125" spans="1:27" ht="14.45">
      <c r="M125" s="148"/>
      <c r="N125" s="148"/>
      <c r="O125" s="148"/>
      <c r="P125" s="152"/>
      <c r="Q125" s="152"/>
      <c r="R125" s="149"/>
      <c r="S125" s="149"/>
      <c r="T125" s="149"/>
      <c r="U125" s="149"/>
      <c r="V125" s="149"/>
      <c r="W125" s="149"/>
      <c r="X125" s="149"/>
      <c r="Y125" s="149"/>
      <c r="Z125" s="149"/>
      <c r="AA125" s="149"/>
    </row>
    <row r="126" spans="1:27" ht="14.45">
      <c r="M126" s="148"/>
      <c r="N126" s="148"/>
      <c r="O126" s="148"/>
      <c r="P126" s="152"/>
      <c r="Q126" s="152"/>
      <c r="R126" s="149"/>
      <c r="S126" s="149"/>
      <c r="T126" s="149"/>
      <c r="U126" s="149"/>
      <c r="V126" s="149"/>
      <c r="W126" s="149"/>
      <c r="X126" s="149"/>
      <c r="Y126" s="149"/>
      <c r="Z126" s="149"/>
      <c r="AA126" s="149"/>
    </row>
    <row r="127" spans="1:27" ht="14.45">
      <c r="A127" s="163"/>
      <c r="B127" s="163"/>
      <c r="C127" s="163"/>
      <c r="D127" s="163"/>
      <c r="E127" s="163"/>
      <c r="M127" s="148"/>
      <c r="N127" s="148"/>
      <c r="O127" s="148"/>
      <c r="P127" s="156"/>
      <c r="Q127" s="157"/>
      <c r="R127" s="149"/>
      <c r="S127" s="149"/>
      <c r="T127" s="149"/>
      <c r="U127" s="149"/>
      <c r="V127" s="149"/>
      <c r="W127" s="149"/>
      <c r="X127" s="149"/>
      <c r="Y127" s="149"/>
      <c r="Z127" s="149"/>
      <c r="AA127" s="149"/>
    </row>
    <row r="128" spans="1:27" ht="14.45">
      <c r="M128" s="148"/>
      <c r="N128" s="148"/>
      <c r="O128" s="148"/>
      <c r="P128" s="158"/>
      <c r="Q128" s="159"/>
      <c r="R128" s="149"/>
      <c r="S128" s="149"/>
      <c r="T128" s="149"/>
      <c r="U128" s="149"/>
      <c r="V128" s="149"/>
      <c r="W128" s="149"/>
      <c r="X128" s="149"/>
      <c r="Y128" s="149"/>
      <c r="Z128" s="149"/>
      <c r="AA128" s="149"/>
    </row>
    <row r="129" spans="1:27" ht="14.45">
      <c r="M129" s="148"/>
      <c r="N129" s="148"/>
      <c r="O129" s="148"/>
      <c r="P129" s="148"/>
      <c r="Q129" s="148"/>
      <c r="R129" s="149"/>
      <c r="S129" s="149"/>
      <c r="T129" s="149"/>
      <c r="U129" s="149"/>
      <c r="V129" s="149"/>
      <c r="W129" s="149"/>
      <c r="X129" s="149"/>
      <c r="Y129" s="149"/>
      <c r="Z129" s="149"/>
      <c r="AA129" s="149"/>
    </row>
    <row r="130" spans="1:27" ht="14.45">
      <c r="M130" s="148"/>
      <c r="N130" s="148"/>
      <c r="O130" s="148"/>
      <c r="P130" s="148"/>
      <c r="Q130" s="148"/>
      <c r="R130" s="149"/>
      <c r="S130" s="149"/>
      <c r="T130" s="149"/>
      <c r="U130" s="149"/>
      <c r="V130" s="149"/>
      <c r="W130" s="149"/>
      <c r="X130" s="149"/>
      <c r="Y130" s="149"/>
      <c r="Z130" s="149"/>
      <c r="AA130" s="149"/>
    </row>
    <row r="131" spans="1:27" ht="14.45">
      <c r="M131" s="148"/>
      <c r="N131" s="148"/>
      <c r="O131" s="148"/>
      <c r="P131" s="148"/>
      <c r="Q131" s="148"/>
      <c r="R131" s="149"/>
      <c r="S131" s="149"/>
      <c r="T131" s="149"/>
      <c r="U131" s="149"/>
      <c r="V131" s="149"/>
      <c r="W131" s="149"/>
      <c r="X131" s="149"/>
      <c r="Y131" s="149"/>
      <c r="Z131" s="149"/>
      <c r="AA131" s="149"/>
    </row>
    <row r="132" spans="1:27" ht="14.45">
      <c r="M132" s="148"/>
      <c r="N132" s="148"/>
      <c r="O132" s="148"/>
      <c r="P132" s="148"/>
      <c r="Q132" s="148"/>
      <c r="R132" s="149"/>
      <c r="S132" s="149"/>
      <c r="T132" s="149"/>
      <c r="U132" s="149"/>
      <c r="V132" s="149"/>
      <c r="W132" s="149"/>
      <c r="X132" s="149"/>
      <c r="Y132" s="149"/>
      <c r="Z132" s="149"/>
      <c r="AA132" s="149"/>
    </row>
    <row r="133" spans="1:27" ht="14.45">
      <c r="A133" s="163"/>
      <c r="B133" s="163"/>
      <c r="C133" s="163"/>
      <c r="D133" s="163"/>
      <c r="E133" s="163"/>
      <c r="F133" s="163"/>
      <c r="G133" s="163"/>
      <c r="M133" s="148"/>
      <c r="N133" s="148"/>
      <c r="O133" s="148"/>
      <c r="P133" s="148"/>
      <c r="Q133" s="148"/>
      <c r="R133" s="149"/>
      <c r="S133" s="149"/>
      <c r="T133" s="149"/>
      <c r="U133" s="149"/>
      <c r="V133" s="149"/>
      <c r="W133" s="149"/>
      <c r="X133" s="149"/>
      <c r="Y133" s="149"/>
      <c r="Z133" s="149"/>
      <c r="AA133" s="149"/>
    </row>
    <row r="134" spans="1:27" ht="14.45">
      <c r="M134" s="148"/>
      <c r="N134" s="148"/>
      <c r="O134" s="148"/>
      <c r="P134" s="148"/>
      <c r="Q134" s="148"/>
      <c r="R134" s="149"/>
      <c r="S134" s="149"/>
      <c r="T134" s="149"/>
      <c r="U134" s="149"/>
      <c r="V134" s="149"/>
      <c r="W134" s="149"/>
      <c r="X134" s="149"/>
      <c r="Y134" s="149"/>
      <c r="Z134" s="149"/>
      <c r="AA134" s="149"/>
    </row>
    <row r="135" spans="1:27" ht="14.45">
      <c r="M135" s="148"/>
      <c r="N135" s="148"/>
      <c r="O135" s="148"/>
      <c r="P135" s="148"/>
      <c r="Q135" s="148"/>
      <c r="R135" s="149"/>
      <c r="S135" s="149"/>
      <c r="T135" s="149"/>
      <c r="U135" s="149"/>
      <c r="V135" s="149"/>
      <c r="W135" s="149"/>
      <c r="X135" s="149"/>
      <c r="Y135" s="149"/>
      <c r="Z135" s="149"/>
      <c r="AA135" s="149"/>
    </row>
    <row r="136" spans="1:27" ht="12.75" customHeight="1">
      <c r="N136" s="146"/>
      <c r="O136" s="146"/>
      <c r="P136" s="146"/>
      <c r="Q136" s="146"/>
      <c r="R136" s="146"/>
    </row>
    <row r="137" spans="1:27" ht="13.15"/>
    <row r="148" spans="13:14" ht="12.75" customHeight="1">
      <c r="M148" s="147"/>
      <c r="N148" s="147"/>
    </row>
    <row r="150" spans="13:14" ht="12.75" customHeight="1">
      <c r="M150" s="147"/>
      <c r="N150" s="147"/>
    </row>
    <row r="162" spans="12:12" ht="12.75" customHeight="1">
      <c r="L162" s="147"/>
    </row>
    <row r="164" spans="12:12" ht="12.75" customHeight="1">
      <c r="L164" s="147"/>
    </row>
  </sheetData>
  <phoneticPr fontId="16" type="noConversion"/>
  <pageMargins left="0.7" right="0.7" top="0.75" bottom="0.75" header="0.3" footer="0.3"/>
  <pageSetup orientation="portrait" horizontalDpi="0" verticalDpi="0" r:id="rId1"/>
  <drawing r:id="rId2"/>
  <legacyDrawing r:id="rId3"/>
  <extLst>
    <ext xmlns:x15="http://schemas.microsoft.com/office/spreadsheetml/2010/11/main" uri="{F7C9EE02-42E1-4005-9D12-6889AFFD525C}">
      <x15:webExtensions xmlns:xm="http://schemas.microsoft.com/office/excel/2006/main">
        <x15:webExtension appRef="{D38FF9DE-ECC1-4260-94AB-2D50F193DBAD}">
          <xm:f>holman.comparison!1:1048576</xm:f>
        </x15:webExtension>
        <x15:webExtension appRef="{65AFC5D1-D4A9-424F-A7E4-3D328393172B}">
          <xm:f>holman.comparison!$N$100:$N$136</xm:f>
        </x15:webExtension>
        <x15:webExtension appRef="{FB993F7B-547D-4194-9987-6FB9C1BA712B}">
          <xm:f>holman.comparison!$O$100:$O$136</xm:f>
        </x15:webExtension>
        <x15:webExtension appRef="{2F266CF7-BAA9-4FE2-A098-5316C5C49878}">
          <xm:f>holman.comparison!$K$152:$M$166</xm:f>
        </x15:webExtension>
      </x15:webExtens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42"/>
  <sheetViews>
    <sheetView topLeftCell="A31" workbookViewId="0">
      <selection activeCell="G45" sqref="G45"/>
    </sheetView>
  </sheetViews>
  <sheetFormatPr defaultColWidth="8.85546875" defaultRowHeight="13.15"/>
  <cols>
    <col min="1" max="1" width="14.7109375" style="1" bestFit="1" customWidth="1"/>
    <col min="2" max="2" width="15.7109375" style="1" bestFit="1" customWidth="1"/>
    <col min="3" max="3" width="15.42578125" style="1" bestFit="1" customWidth="1"/>
    <col min="4" max="4" width="14.42578125" style="1" customWidth="1"/>
    <col min="5" max="5" width="14.28515625" style="1" customWidth="1"/>
    <col min="6" max="6" width="9.42578125" style="1" bestFit="1" customWidth="1"/>
    <col min="7" max="7" width="19.28515625" style="1" bestFit="1" customWidth="1"/>
    <col min="8" max="8" width="8.28515625" style="1" customWidth="1"/>
    <col min="9" max="9" width="5.140625" style="1" bestFit="1" customWidth="1"/>
    <col min="10" max="10" width="23.42578125" style="1" bestFit="1" customWidth="1"/>
    <col min="11" max="11" width="26.28515625" style="1" bestFit="1" customWidth="1"/>
    <col min="12" max="12" width="27.28515625" style="1" bestFit="1" customWidth="1"/>
    <col min="13" max="13" width="15.42578125" style="1" bestFit="1" customWidth="1"/>
    <col min="14" max="16384" width="8.85546875" style="1"/>
  </cols>
  <sheetData>
    <row r="1" spans="1:22" s="19" customFormat="1" ht="30" customHeight="1">
      <c r="A1" s="24" t="s">
        <v>186</v>
      </c>
      <c r="B1" s="24" t="s">
        <v>1344</v>
      </c>
      <c r="C1" s="24" t="s">
        <v>187</v>
      </c>
      <c r="D1" s="19" t="s">
        <v>188</v>
      </c>
      <c r="E1" s="24" t="s">
        <v>189</v>
      </c>
      <c r="F1" s="24" t="s">
        <v>191</v>
      </c>
      <c r="G1" s="19" t="s">
        <v>192</v>
      </c>
      <c r="H1" s="19" t="s">
        <v>193</v>
      </c>
      <c r="I1" s="19" t="s">
        <v>194</v>
      </c>
      <c r="J1" s="19" t="s">
        <v>195</v>
      </c>
      <c r="K1" s="19" t="s">
        <v>196</v>
      </c>
      <c r="L1" s="19" t="s">
        <v>197</v>
      </c>
      <c r="M1" s="19" t="s">
        <v>198</v>
      </c>
      <c r="N1" s="19" t="s">
        <v>199</v>
      </c>
    </row>
    <row r="2" spans="1:22" ht="15" customHeight="1">
      <c r="A2" s="114">
        <v>41310</v>
      </c>
      <c r="B2" s="114">
        <v>41310.59375</v>
      </c>
      <c r="C2" s="36" t="s">
        <v>1345</v>
      </c>
      <c r="D2" s="1">
        <v>111</v>
      </c>
      <c r="E2" s="36" t="s">
        <v>1346</v>
      </c>
      <c r="F2" s="36" t="s">
        <v>218</v>
      </c>
      <c r="G2" s="52">
        <v>114</v>
      </c>
      <c r="H2" s="52">
        <v>289.7</v>
      </c>
      <c r="I2" s="52">
        <v>7.88</v>
      </c>
      <c r="J2" s="52">
        <v>169.8</v>
      </c>
      <c r="K2" s="53">
        <v>0.85</v>
      </c>
      <c r="L2" s="39">
        <v>1.2E-2</v>
      </c>
      <c r="M2" s="52">
        <v>0.3</v>
      </c>
      <c r="N2" s="52" t="s">
        <v>219</v>
      </c>
    </row>
    <row r="3" spans="1:22" ht="15" customHeight="1">
      <c r="A3" s="114">
        <v>41588.399305555555</v>
      </c>
      <c r="B3" s="114">
        <v>41589.628472222219</v>
      </c>
      <c r="C3" s="36" t="s">
        <v>1347</v>
      </c>
      <c r="D3" s="1">
        <v>303</v>
      </c>
      <c r="E3" s="36" t="s">
        <v>1348</v>
      </c>
      <c r="F3" s="36" t="s">
        <v>218</v>
      </c>
      <c r="G3" s="52">
        <v>112</v>
      </c>
      <c r="H3" s="52">
        <v>299.10000000000002</v>
      </c>
      <c r="I3" s="52">
        <v>7.34</v>
      </c>
      <c r="J3" s="52">
        <v>164.4</v>
      </c>
      <c r="K3" s="53">
        <v>3.43</v>
      </c>
      <c r="L3" s="39">
        <v>2.4E-2</v>
      </c>
      <c r="M3" s="52">
        <v>1</v>
      </c>
      <c r="N3" s="52" t="s">
        <v>219</v>
      </c>
    </row>
    <row r="4" spans="1:22" ht="15" customHeight="1">
      <c r="A4" s="114">
        <v>41312</v>
      </c>
      <c r="B4" s="114">
        <v>41313.465277777781</v>
      </c>
      <c r="C4" s="36" t="s">
        <v>1349</v>
      </c>
      <c r="D4" s="1">
        <v>300</v>
      </c>
      <c r="E4" s="36">
        <v>300</v>
      </c>
      <c r="F4" s="36" t="s">
        <v>218</v>
      </c>
      <c r="G4" s="52">
        <v>124</v>
      </c>
      <c r="H4" s="52">
        <v>401</v>
      </c>
      <c r="I4" s="52">
        <v>7.88</v>
      </c>
      <c r="J4" s="52">
        <v>247.3</v>
      </c>
      <c r="K4" s="53">
        <v>4.63</v>
      </c>
      <c r="L4" s="39">
        <v>1.2E-2</v>
      </c>
      <c r="M4" s="52">
        <v>0</v>
      </c>
      <c r="N4" s="52" t="s">
        <v>219</v>
      </c>
      <c r="V4" s="46" t="s">
        <v>1350</v>
      </c>
    </row>
    <row r="5" spans="1:22" ht="15" customHeight="1">
      <c r="A5" s="114">
        <v>41432.409722222219</v>
      </c>
      <c r="B5" s="114">
        <v>41432.538194444445</v>
      </c>
      <c r="C5" s="36" t="s">
        <v>1351</v>
      </c>
      <c r="D5" s="1">
        <v>300</v>
      </c>
      <c r="E5" s="36">
        <v>300</v>
      </c>
      <c r="F5" s="36" t="s">
        <v>218</v>
      </c>
      <c r="G5" s="52">
        <v>122</v>
      </c>
      <c r="H5" s="52">
        <v>338</v>
      </c>
      <c r="I5" s="52">
        <v>7.5</v>
      </c>
      <c r="J5" s="52">
        <v>202.2</v>
      </c>
      <c r="K5" s="53">
        <v>3.01</v>
      </c>
      <c r="L5" s="39">
        <v>3.2000000000000001E-2</v>
      </c>
      <c r="M5" s="52">
        <v>1.6</v>
      </c>
      <c r="N5" s="52" t="s">
        <v>219</v>
      </c>
    </row>
    <row r="6" spans="1:22" ht="15" customHeight="1">
      <c r="A6" s="114">
        <v>41310</v>
      </c>
      <c r="B6" s="114">
        <v>41310.59375</v>
      </c>
      <c r="C6" s="36" t="s">
        <v>1345</v>
      </c>
      <c r="D6" s="1">
        <v>111</v>
      </c>
      <c r="E6" s="36" t="s">
        <v>1346</v>
      </c>
      <c r="F6" s="36" t="s">
        <v>218</v>
      </c>
      <c r="G6" s="52">
        <v>114</v>
      </c>
      <c r="H6" s="52">
        <v>289.7</v>
      </c>
      <c r="I6" s="52">
        <v>7.88</v>
      </c>
      <c r="J6" s="52">
        <v>169.8</v>
      </c>
      <c r="K6" s="53">
        <v>0.85</v>
      </c>
      <c r="L6" s="39">
        <v>1.2E-2</v>
      </c>
      <c r="M6" s="52">
        <v>0.3</v>
      </c>
      <c r="N6" s="52" t="s">
        <v>219</v>
      </c>
    </row>
    <row r="7" spans="1:22" customFormat="1" ht="15" customHeight="1">
      <c r="A7" s="114">
        <v>41312</v>
      </c>
      <c r="B7" s="114">
        <v>41313.465277777781</v>
      </c>
      <c r="C7" s="36" t="s">
        <v>1349</v>
      </c>
      <c r="D7" s="36">
        <v>300</v>
      </c>
      <c r="E7" s="38" t="s">
        <v>1350</v>
      </c>
      <c r="F7" s="36" t="s">
        <v>218</v>
      </c>
      <c r="G7" s="52">
        <v>124</v>
      </c>
      <c r="H7" s="52">
        <v>401</v>
      </c>
      <c r="I7" s="52">
        <v>7.88</v>
      </c>
      <c r="J7" s="52">
        <v>247.3</v>
      </c>
      <c r="K7" s="53">
        <v>4.63</v>
      </c>
      <c r="L7" s="39">
        <v>1.2E-2</v>
      </c>
      <c r="M7" s="52">
        <v>0</v>
      </c>
      <c r="N7" s="52" t="s">
        <v>219</v>
      </c>
    </row>
    <row r="8" spans="1:22" customFormat="1" ht="15" customHeight="1">
      <c r="A8" s="114">
        <v>41432.409722222219</v>
      </c>
      <c r="B8" s="114">
        <v>41432.538194444445</v>
      </c>
      <c r="C8" s="36" t="s">
        <v>1351</v>
      </c>
      <c r="D8" s="36">
        <v>300</v>
      </c>
      <c r="E8" s="38" t="s">
        <v>1352</v>
      </c>
      <c r="F8" s="36" t="s">
        <v>218</v>
      </c>
      <c r="G8" s="52">
        <v>122</v>
      </c>
      <c r="H8" s="52">
        <v>338</v>
      </c>
      <c r="I8" s="52">
        <v>7.5</v>
      </c>
      <c r="J8" s="52">
        <v>202.2</v>
      </c>
      <c r="K8" s="53">
        <v>3.01</v>
      </c>
      <c r="L8" s="39">
        <v>3.2000000000000001E-2</v>
      </c>
      <c r="M8" s="52">
        <v>1.6</v>
      </c>
      <c r="N8" s="52" t="s">
        <v>219</v>
      </c>
    </row>
    <row r="9" spans="1:22" customFormat="1" ht="15" customHeight="1">
      <c r="A9" s="114">
        <v>41588.399305555555</v>
      </c>
      <c r="B9" s="114">
        <v>41589.628472222219</v>
      </c>
      <c r="C9" s="36" t="s">
        <v>1347</v>
      </c>
      <c r="D9" s="36">
        <v>303</v>
      </c>
      <c r="E9" s="38" t="s">
        <v>1348</v>
      </c>
      <c r="F9" s="36" t="s">
        <v>218</v>
      </c>
      <c r="G9" s="52">
        <v>112</v>
      </c>
      <c r="H9" s="52">
        <v>299.10000000000002</v>
      </c>
      <c r="I9" s="52">
        <v>7.34</v>
      </c>
      <c r="J9" s="52">
        <v>164.4</v>
      </c>
      <c r="K9" s="53">
        <v>3.43</v>
      </c>
      <c r="L9" s="39">
        <v>2.4E-2</v>
      </c>
      <c r="M9" s="52">
        <v>1</v>
      </c>
      <c r="N9" s="52" t="s">
        <v>219</v>
      </c>
    </row>
    <row r="10" spans="1:22" customFormat="1" ht="14.45">
      <c r="A10" s="62">
        <v>44712.739583333299</v>
      </c>
      <c r="B10" s="62">
        <v>44713.662418981497</v>
      </c>
      <c r="C10" s="57" t="s">
        <v>1353</v>
      </c>
      <c r="D10" s="56" t="s">
        <v>1354</v>
      </c>
      <c r="E10" s="68" t="s">
        <v>1354</v>
      </c>
      <c r="F10" s="57" t="s">
        <v>218</v>
      </c>
      <c r="G10" s="58">
        <v>0</v>
      </c>
      <c r="H10" s="58">
        <v>0.9</v>
      </c>
      <c r="I10" s="56">
        <v>5.7</v>
      </c>
      <c r="J10" s="58">
        <v>0</v>
      </c>
      <c r="K10" s="56">
        <v>0.04</v>
      </c>
      <c r="L10" s="56">
        <v>1.4E-2</v>
      </c>
      <c r="M10" s="58">
        <v>0.2</v>
      </c>
      <c r="N10" s="58">
        <v>0</v>
      </c>
    </row>
    <row r="11" spans="1:22" customFormat="1" ht="14.45" customHeight="1">
      <c r="A11" s="62">
        <v>44788</v>
      </c>
      <c r="B11" s="56" t="s">
        <v>1355</v>
      </c>
      <c r="C11" s="18" t="s">
        <v>1356</v>
      </c>
      <c r="E11" s="57" t="s">
        <v>1357</v>
      </c>
      <c r="F11" s="57" t="s">
        <v>218</v>
      </c>
      <c r="G11" s="88">
        <v>68</v>
      </c>
      <c r="H11" s="58">
        <v>174</v>
      </c>
      <c r="I11" s="58">
        <v>6.6</v>
      </c>
      <c r="J11" s="58">
        <v>100</v>
      </c>
      <c r="K11" s="59">
        <v>0.03</v>
      </c>
      <c r="L11" s="60">
        <v>0</v>
      </c>
      <c r="M11" s="58">
        <v>2</v>
      </c>
      <c r="N11" s="58">
        <v>1.4</v>
      </c>
    </row>
    <row r="12" spans="1:22" customFormat="1" ht="14.45" customHeight="1">
      <c r="A12" s="62">
        <v>44779</v>
      </c>
      <c r="B12" s="56" t="s">
        <v>1358</v>
      </c>
      <c r="C12" s="18" t="s">
        <v>1359</v>
      </c>
      <c r="E12" s="57" t="s">
        <v>1359</v>
      </c>
      <c r="F12" s="57" t="s">
        <v>218</v>
      </c>
      <c r="G12" s="88" t="s">
        <v>1360</v>
      </c>
      <c r="H12" s="58">
        <v>0.9</v>
      </c>
      <c r="I12" s="58">
        <v>5.3</v>
      </c>
      <c r="J12" s="58">
        <v>2.6</v>
      </c>
      <c r="K12" s="59">
        <v>0</v>
      </c>
      <c r="L12" s="60">
        <v>0</v>
      </c>
      <c r="M12" s="58">
        <v>0.2</v>
      </c>
      <c r="N12" s="58">
        <v>0.3</v>
      </c>
    </row>
    <row r="13" spans="1:22" customFormat="1" ht="28.9">
      <c r="A13" s="62">
        <v>44875</v>
      </c>
      <c r="B13" s="56" t="s">
        <v>1361</v>
      </c>
      <c r="C13" s="10">
        <v>205</v>
      </c>
      <c r="D13" t="s">
        <v>99</v>
      </c>
      <c r="E13" s="57" t="s">
        <v>1362</v>
      </c>
      <c r="F13" s="57" t="s">
        <v>218</v>
      </c>
      <c r="G13" s="56" t="s">
        <v>1363</v>
      </c>
      <c r="H13" s="56" t="s">
        <v>1364</v>
      </c>
      <c r="I13" s="56" t="s">
        <v>1365</v>
      </c>
      <c r="J13" s="56" t="s">
        <v>1366</v>
      </c>
      <c r="K13" s="56" t="s">
        <v>1367</v>
      </c>
      <c r="L13" s="56" t="s">
        <v>1322</v>
      </c>
      <c r="M13" s="56" t="s">
        <v>1368</v>
      </c>
      <c r="N13" s="56" t="s">
        <v>1369</v>
      </c>
    </row>
    <row r="14" spans="1:22" customFormat="1" ht="28.9">
      <c r="A14" s="62">
        <v>44878</v>
      </c>
      <c r="B14" s="56" t="s">
        <v>1370</v>
      </c>
      <c r="C14" s="10">
        <v>302</v>
      </c>
      <c r="D14" t="s">
        <v>121</v>
      </c>
      <c r="E14" s="57" t="s">
        <v>1371</v>
      </c>
      <c r="F14" s="57" t="s">
        <v>218</v>
      </c>
      <c r="G14" s="56" t="s">
        <v>1360</v>
      </c>
      <c r="H14" s="56" t="s">
        <v>1372</v>
      </c>
      <c r="I14" s="56" t="s">
        <v>1373</v>
      </c>
      <c r="J14" s="56" t="s">
        <v>1374</v>
      </c>
      <c r="K14" s="56" t="s">
        <v>1375</v>
      </c>
      <c r="L14" s="56" t="s">
        <v>1376</v>
      </c>
      <c r="M14" s="56" t="s">
        <v>1377</v>
      </c>
      <c r="N14" s="56" t="s">
        <v>1324</v>
      </c>
    </row>
    <row r="15" spans="1:22" s="96" customFormat="1" ht="28.9">
      <c r="A15" s="62">
        <v>44976</v>
      </c>
      <c r="B15" s="56" t="s">
        <v>1378</v>
      </c>
      <c r="C15" s="51" t="s">
        <v>1379</v>
      </c>
      <c r="D15" s="51">
        <v>300</v>
      </c>
      <c r="E15" s="57" t="s">
        <v>1380</v>
      </c>
      <c r="F15" s="56" t="s">
        <v>218</v>
      </c>
      <c r="G15" s="58">
        <v>104</v>
      </c>
      <c r="H15" s="58">
        <v>305</v>
      </c>
      <c r="I15" s="58">
        <v>7.3</v>
      </c>
      <c r="J15" s="58">
        <v>197.9</v>
      </c>
      <c r="K15" s="59">
        <v>4.49</v>
      </c>
      <c r="L15" s="56">
        <v>3.3000000000000002E-2</v>
      </c>
      <c r="M15" s="58">
        <v>2</v>
      </c>
      <c r="N15" s="58">
        <v>2.4</v>
      </c>
    </row>
    <row r="16" spans="1:22" s="96" customFormat="1" ht="14.45">
      <c r="A16" s="62">
        <v>44978.555555555598</v>
      </c>
      <c r="B16" s="56" t="s">
        <v>1381</v>
      </c>
      <c r="C16" s="51" t="s">
        <v>1382</v>
      </c>
      <c r="D16" s="51">
        <v>307</v>
      </c>
      <c r="E16" s="57" t="s">
        <v>1383</v>
      </c>
      <c r="F16" s="56" t="s">
        <v>218</v>
      </c>
      <c r="G16" s="58" t="s">
        <v>1241</v>
      </c>
      <c r="H16" s="58">
        <v>1.1000000000000001</v>
      </c>
      <c r="I16" s="58">
        <v>5.2</v>
      </c>
      <c r="J16" s="58">
        <v>6.2</v>
      </c>
      <c r="K16" s="59">
        <v>0.02</v>
      </c>
      <c r="L16" s="56">
        <v>2.9000000000000001E-2</v>
      </c>
      <c r="M16" s="58">
        <v>0</v>
      </c>
      <c r="N16" s="58">
        <v>0.2</v>
      </c>
    </row>
    <row r="17" spans="1:36" s="98" customFormat="1" ht="15.6">
      <c r="A17" s="62">
        <v>45238</v>
      </c>
      <c r="B17" s="56" t="s">
        <v>1384</v>
      </c>
      <c r="C17" s="88"/>
      <c r="D17" s="56" t="e">
        <v>#N/A</v>
      </c>
      <c r="E17" s="57" t="s">
        <v>1385</v>
      </c>
      <c r="F17" s="56" t="s">
        <v>218</v>
      </c>
      <c r="G17" s="56" t="s">
        <v>1241</v>
      </c>
      <c r="H17" s="58">
        <v>0.6</v>
      </c>
      <c r="I17" s="58">
        <v>5</v>
      </c>
      <c r="J17" s="58">
        <v>0</v>
      </c>
      <c r="K17" s="59">
        <v>0.1</v>
      </c>
      <c r="L17" s="60">
        <v>5.0000000000000001E-3</v>
      </c>
      <c r="M17" s="58">
        <v>0</v>
      </c>
      <c r="N17" s="58">
        <v>0.1</v>
      </c>
      <c r="O17" s="106"/>
      <c r="P17" s="102"/>
      <c r="Q17" s="101"/>
    </row>
    <row r="18" spans="1:36" s="98" customFormat="1" ht="28.9">
      <c r="A18" s="62">
        <v>45238</v>
      </c>
      <c r="B18" s="56" t="s">
        <v>1386</v>
      </c>
      <c r="C18" s="88">
        <v>110</v>
      </c>
      <c r="D18" s="56" t="s">
        <v>73</v>
      </c>
      <c r="E18" s="57" t="s">
        <v>1387</v>
      </c>
      <c r="F18" s="56" t="s">
        <v>218</v>
      </c>
      <c r="G18" s="56">
        <v>16</v>
      </c>
      <c r="H18" s="58">
        <v>48</v>
      </c>
      <c r="I18" s="58">
        <v>6.3</v>
      </c>
      <c r="J18" s="58">
        <v>36.9</v>
      </c>
      <c r="K18" s="59">
        <v>0.42</v>
      </c>
      <c r="L18" s="60">
        <v>1.4999999999999999E-2</v>
      </c>
      <c r="M18" s="58">
        <v>1.2</v>
      </c>
      <c r="N18" s="58">
        <v>3.3</v>
      </c>
      <c r="O18" s="106"/>
      <c r="P18" s="102"/>
      <c r="Q18" s="101"/>
    </row>
    <row r="19" spans="1:36" s="98" customFormat="1" ht="15.6">
      <c r="A19" s="103">
        <v>45156.322916666701</v>
      </c>
      <c r="B19" s="100" t="s">
        <v>1388</v>
      </c>
      <c r="C19" s="100"/>
      <c r="D19" s="100" t="e">
        <f>VLOOKUP(C19,site.locations!$A$3:$B$27,2,FALSE)</f>
        <v>#N/A</v>
      </c>
      <c r="E19" s="98" t="s">
        <v>1359</v>
      </c>
      <c r="F19" s="100" t="s">
        <v>218</v>
      </c>
      <c r="G19" s="102" t="s">
        <v>1241</v>
      </c>
      <c r="H19" s="102">
        <v>0.8</v>
      </c>
      <c r="I19" s="102">
        <v>5.6</v>
      </c>
      <c r="J19" s="102">
        <v>2.2999999999999998</v>
      </c>
      <c r="K19" s="104">
        <v>1.2999999999999999E-2</v>
      </c>
      <c r="L19" s="105">
        <v>1.7000000000000001E-2</v>
      </c>
      <c r="M19" s="102">
        <v>0</v>
      </c>
      <c r="N19" s="102">
        <v>0.1</v>
      </c>
      <c r="O19" s="106"/>
      <c r="P19" s="102"/>
      <c r="Q19" s="99"/>
    </row>
    <row r="20" spans="1:36" s="98" customFormat="1" ht="15.6">
      <c r="A20" s="103">
        <v>45151.458333333299</v>
      </c>
      <c r="B20" s="100" t="s">
        <v>1389</v>
      </c>
      <c r="C20" s="100">
        <v>201</v>
      </c>
      <c r="D20" s="100" t="str">
        <f>VLOOKUP(C20,site.locations!$A$3:$B$27,2,FALSE)</f>
        <v>Middle Fork of W.R. at Harris Rd</v>
      </c>
      <c r="E20" s="98" t="s">
        <v>1390</v>
      </c>
      <c r="F20" s="100" t="s">
        <v>218</v>
      </c>
      <c r="G20" s="102">
        <v>56</v>
      </c>
      <c r="H20" s="102">
        <v>143.19999999999999</v>
      </c>
      <c r="I20" s="102">
        <v>7.1</v>
      </c>
      <c r="J20" s="102">
        <v>88.6</v>
      </c>
      <c r="K20" s="104">
        <v>0.36099999999999999</v>
      </c>
      <c r="L20" s="105">
        <v>0.02</v>
      </c>
      <c r="M20" s="102">
        <v>3.1</v>
      </c>
      <c r="N20" s="102">
        <v>4.3</v>
      </c>
      <c r="O20" s="106"/>
      <c r="P20" s="102"/>
      <c r="Q20" s="99"/>
    </row>
    <row r="21" spans="1:36" ht="15.6">
      <c r="A21" s="113">
        <v>45694</v>
      </c>
      <c r="B21" s="56" t="s">
        <v>1391</v>
      </c>
      <c r="C21" s="100">
        <v>302</v>
      </c>
      <c r="D21" s="56" t="s">
        <v>1392</v>
      </c>
      <c r="E21" s="56" t="s">
        <v>1392</v>
      </c>
      <c r="F21" s="56" t="s">
        <v>218</v>
      </c>
      <c r="G21" s="58" t="s">
        <v>1241</v>
      </c>
      <c r="H21" s="58">
        <v>0.9</v>
      </c>
      <c r="I21" s="58">
        <v>7.1</v>
      </c>
      <c r="J21" s="58">
        <v>2</v>
      </c>
      <c r="K21" s="59">
        <v>8.7999999999999995E-2</v>
      </c>
      <c r="L21" s="60">
        <v>7.0000000000000001E-3</v>
      </c>
      <c r="M21" s="58">
        <v>0</v>
      </c>
      <c r="N21" s="58">
        <v>0.2</v>
      </c>
      <c r="O21" s="126"/>
      <c r="P21" s="126"/>
      <c r="Q21" s="169"/>
      <c r="R21" s="126"/>
      <c r="S21" s="126"/>
      <c r="T21" s="126"/>
      <c r="U21" s="126"/>
      <c r="V21" s="126"/>
      <c r="W21" s="100" t="s">
        <v>1192</v>
      </c>
      <c r="X21" s="100" t="s">
        <v>1192</v>
      </c>
      <c r="Y21" s="100" t="s">
        <v>1192</v>
      </c>
      <c r="Z21" s="100" t="s">
        <v>1192</v>
      </c>
      <c r="AA21" s="100" t="s">
        <v>1192</v>
      </c>
      <c r="AB21" s="100" t="s">
        <v>1192</v>
      </c>
      <c r="AC21" s="100" t="s">
        <v>1192</v>
      </c>
      <c r="AD21" s="100" t="s">
        <v>1192</v>
      </c>
      <c r="AE21"/>
      <c r="AF21"/>
      <c r="AG21"/>
      <c r="AH21"/>
      <c r="AI21"/>
      <c r="AJ21"/>
    </row>
    <row r="22" spans="1:36" customFormat="1" ht="14.45">
      <c r="A22" s="113">
        <v>45334</v>
      </c>
      <c r="B22" s="56" t="s">
        <v>1393</v>
      </c>
      <c r="C22" s="56" t="s">
        <v>1394</v>
      </c>
      <c r="D22" s="56"/>
      <c r="E22" s="56"/>
      <c r="F22" s="56" t="s">
        <v>218</v>
      </c>
      <c r="G22" s="58" t="s">
        <v>1241</v>
      </c>
      <c r="H22" s="58">
        <v>0.5</v>
      </c>
      <c r="I22" s="58">
        <v>4.5</v>
      </c>
      <c r="J22" s="58">
        <v>0</v>
      </c>
      <c r="K22" s="59">
        <v>4.3999999999999997E-2</v>
      </c>
      <c r="L22" s="60">
        <v>6.0000000000000001E-3</v>
      </c>
      <c r="M22" s="58">
        <v>0</v>
      </c>
      <c r="N22" s="58">
        <v>0.1</v>
      </c>
      <c r="O22" s="126"/>
      <c r="P22" s="126"/>
      <c r="Q22" s="126"/>
      <c r="R22" s="126"/>
      <c r="S22" s="126"/>
      <c r="T22" s="126"/>
      <c r="U22" s="126"/>
      <c r="V22" s="126"/>
      <c r="W22" s="126"/>
      <c r="X22" s="126"/>
      <c r="Y22" s="126"/>
      <c r="Z22" s="126"/>
      <c r="AA22" s="126"/>
      <c r="AB22" s="126"/>
      <c r="AC22" s="126"/>
      <c r="AD22" s="126"/>
      <c r="AE22" s="2"/>
      <c r="AF22" s="2"/>
    </row>
    <row r="23" spans="1:36" ht="28.9">
      <c r="A23" s="113">
        <v>45694.510416666664</v>
      </c>
      <c r="B23" s="56" t="s">
        <v>1395</v>
      </c>
      <c r="C23" s="100">
        <v>110</v>
      </c>
      <c r="D23" s="56" t="s">
        <v>1396</v>
      </c>
      <c r="E23" s="56" t="s">
        <v>1396</v>
      </c>
      <c r="F23" s="56" t="s">
        <v>218</v>
      </c>
      <c r="G23" s="58">
        <v>8</v>
      </c>
      <c r="H23" s="58">
        <v>33.5</v>
      </c>
      <c r="I23" s="58">
        <v>6.2</v>
      </c>
      <c r="J23" s="58">
        <v>22.1</v>
      </c>
      <c r="K23" s="59">
        <v>0.38400000000000001</v>
      </c>
      <c r="L23" s="60">
        <v>1.2999999999999999E-2</v>
      </c>
      <c r="M23" s="58">
        <v>0.6</v>
      </c>
      <c r="N23" s="58">
        <v>5.3</v>
      </c>
      <c r="O23" s="126"/>
      <c r="P23" s="126"/>
      <c r="Q23" s="169"/>
      <c r="R23" s="126"/>
      <c r="S23" s="126"/>
      <c r="T23" s="126"/>
      <c r="U23" s="126"/>
      <c r="V23" s="126">
        <v>11.3</v>
      </c>
      <c r="W23" s="100" t="s">
        <v>1192</v>
      </c>
      <c r="X23" s="100" t="s">
        <v>1192</v>
      </c>
      <c r="Y23" s="100" t="s">
        <v>1192</v>
      </c>
      <c r="Z23" s="100" t="s">
        <v>1192</v>
      </c>
      <c r="AA23" s="100" t="s">
        <v>1192</v>
      </c>
      <c r="AB23" s="100" t="s">
        <v>1192</v>
      </c>
      <c r="AC23" s="100" t="s">
        <v>1192</v>
      </c>
      <c r="AD23" s="100" t="s">
        <v>1192</v>
      </c>
    </row>
    <row r="24" spans="1:36" ht="28.9">
      <c r="A24" s="113">
        <v>45694.552083333336</v>
      </c>
      <c r="B24" s="56" t="s">
        <v>1397</v>
      </c>
      <c r="C24" s="100">
        <v>110.5</v>
      </c>
      <c r="D24" s="56" t="s">
        <v>1054</v>
      </c>
      <c r="E24" s="56" t="s">
        <v>1054</v>
      </c>
      <c r="F24" s="56" t="s">
        <v>218</v>
      </c>
      <c r="G24" s="58">
        <v>8</v>
      </c>
      <c r="H24" s="58">
        <v>41.3</v>
      </c>
      <c r="I24" s="58">
        <v>6.2</v>
      </c>
      <c r="J24" s="58">
        <v>31.4</v>
      </c>
      <c r="K24" s="59">
        <v>0.48899999999999999</v>
      </c>
      <c r="L24" s="60">
        <v>2.3E-2</v>
      </c>
      <c r="M24" s="58">
        <v>1.2</v>
      </c>
      <c r="N24" s="58">
        <v>5.4</v>
      </c>
      <c r="O24" s="126"/>
      <c r="P24" s="126"/>
      <c r="Q24" s="169"/>
      <c r="R24" s="126"/>
      <c r="S24" s="126"/>
      <c r="T24" s="126"/>
      <c r="U24" s="126"/>
      <c r="V24" s="126"/>
      <c r="W24" s="100" t="s">
        <v>1192</v>
      </c>
      <c r="X24" s="100" t="s">
        <v>1192</v>
      </c>
      <c r="Y24" s="100" t="s">
        <v>1192</v>
      </c>
      <c r="Z24" s="100" t="s">
        <v>1192</v>
      </c>
      <c r="AA24" s="100" t="s">
        <v>1192</v>
      </c>
      <c r="AB24" s="100" t="s">
        <v>1192</v>
      </c>
      <c r="AC24" s="100" t="s">
        <v>1192</v>
      </c>
      <c r="AD24" s="100" t="s">
        <v>1192</v>
      </c>
    </row>
    <row r="25" spans="1:36" customFormat="1" ht="43.15">
      <c r="A25" s="62">
        <v>45510</v>
      </c>
      <c r="B25" s="56" t="s">
        <v>1398</v>
      </c>
      <c r="C25" s="56">
        <v>110</v>
      </c>
      <c r="D25" s="56" t="s">
        <v>1399</v>
      </c>
      <c r="E25" s="56" t="s">
        <v>1399</v>
      </c>
      <c r="F25" s="56" t="s">
        <v>218</v>
      </c>
      <c r="G25" s="56">
        <v>28</v>
      </c>
      <c r="H25" s="56">
        <v>76.599999999999994</v>
      </c>
      <c r="I25" s="56">
        <v>7.2</v>
      </c>
      <c r="J25" s="56">
        <v>47.4</v>
      </c>
      <c r="K25" s="56">
        <v>8.8999999999999996E-2</v>
      </c>
      <c r="L25" s="56">
        <v>1.9E-2</v>
      </c>
      <c r="M25" s="56">
        <v>0.6</v>
      </c>
      <c r="N25" s="56">
        <v>2.1</v>
      </c>
      <c r="O25" s="104"/>
      <c r="P25" s="102"/>
      <c r="Q25" s="101"/>
      <c r="R25" s="100"/>
      <c r="S25" s="100"/>
      <c r="T25" s="100"/>
      <c r="U25" s="100"/>
      <c r="V25" s="100"/>
      <c r="W25" s="100"/>
      <c r="X25" s="100"/>
      <c r="Y25" s="100"/>
      <c r="Z25" s="100"/>
      <c r="AA25" s="100"/>
      <c r="AB25" s="100"/>
      <c r="AC25" s="100"/>
      <c r="AD25" s="100"/>
      <c r="AE25" s="2"/>
      <c r="AF25" s="2"/>
    </row>
    <row r="26" spans="1:36" s="98" customFormat="1" ht="15.6">
      <c r="A26" s="103">
        <v>45614.505555555559</v>
      </c>
      <c r="B26" s="100" t="s">
        <v>1400</v>
      </c>
      <c r="C26" s="100">
        <v>104</v>
      </c>
      <c r="D26" s="100" t="s">
        <v>1401</v>
      </c>
      <c r="E26" s="100" t="s">
        <v>1402</v>
      </c>
      <c r="F26" s="100" t="s">
        <v>218</v>
      </c>
      <c r="G26" s="102">
        <v>8</v>
      </c>
      <c r="H26" s="102">
        <v>48.1</v>
      </c>
      <c r="I26" s="102">
        <v>6.9</v>
      </c>
      <c r="J26" s="102">
        <v>28.2</v>
      </c>
      <c r="K26" s="104">
        <v>0.44500000000000001</v>
      </c>
      <c r="L26" s="105">
        <v>1.9E-2</v>
      </c>
      <c r="M26" s="102">
        <v>0.4</v>
      </c>
      <c r="N26" s="102">
        <v>6.1</v>
      </c>
      <c r="O26" s="104" t="s">
        <v>1403</v>
      </c>
      <c r="P26" s="104" t="s">
        <v>1403</v>
      </c>
      <c r="Q26" s="104" t="s">
        <v>1403</v>
      </c>
      <c r="R26" s="104" t="s">
        <v>1403</v>
      </c>
      <c r="S26" s="104" t="s">
        <v>1403</v>
      </c>
      <c r="T26" s="102" t="s">
        <v>1403</v>
      </c>
      <c r="U26" s="104" t="s">
        <v>1403</v>
      </c>
      <c r="V26" s="104" t="s">
        <v>1403</v>
      </c>
      <c r="W26" s="100" t="s">
        <v>1192</v>
      </c>
      <c r="X26" s="100" t="s">
        <v>1192</v>
      </c>
      <c r="Y26" s="100" t="s">
        <v>1192</v>
      </c>
      <c r="Z26" s="100" t="s">
        <v>1192</v>
      </c>
      <c r="AA26" s="100" t="s">
        <v>1192</v>
      </c>
      <c r="AB26" s="100" t="s">
        <v>1192</v>
      </c>
      <c r="AC26" s="100" t="s">
        <v>1192</v>
      </c>
      <c r="AD26" s="100" t="s">
        <v>1192</v>
      </c>
      <c r="AE26" s="110"/>
      <c r="AF26" s="110"/>
    </row>
    <row r="27" spans="1:36" s="98" customFormat="1" ht="15.6">
      <c r="A27" s="103">
        <v>45614.505555555559</v>
      </c>
      <c r="B27" s="100" t="s">
        <v>1404</v>
      </c>
      <c r="C27" s="100">
        <v>110</v>
      </c>
      <c r="D27" s="100" t="s">
        <v>1405</v>
      </c>
      <c r="E27" s="100" t="s">
        <v>1406</v>
      </c>
      <c r="F27" s="100" t="s">
        <v>218</v>
      </c>
      <c r="G27" s="102">
        <v>16</v>
      </c>
      <c r="H27" s="102">
        <v>76.400000000000006</v>
      </c>
      <c r="I27" s="102">
        <v>7</v>
      </c>
      <c r="J27" s="102">
        <v>38.4</v>
      </c>
      <c r="K27" s="104">
        <v>0.70399999999999996</v>
      </c>
      <c r="L27" s="105">
        <v>2.4E-2</v>
      </c>
      <c r="M27" s="102">
        <v>0.6</v>
      </c>
      <c r="N27" s="102">
        <v>5.0999999999999996</v>
      </c>
      <c r="O27" s="104" t="s">
        <v>1407</v>
      </c>
      <c r="P27" s="104" t="s">
        <v>1407</v>
      </c>
      <c r="Q27" s="104" t="s">
        <v>1407</v>
      </c>
      <c r="R27" s="104" t="s">
        <v>1407</v>
      </c>
      <c r="S27" s="104" t="s">
        <v>1407</v>
      </c>
      <c r="T27" s="104" t="s">
        <v>1407</v>
      </c>
      <c r="U27" s="104" t="s">
        <v>1407</v>
      </c>
      <c r="V27" s="104" t="s">
        <v>1407</v>
      </c>
      <c r="W27" s="100" t="s">
        <v>1192</v>
      </c>
      <c r="X27" s="100" t="s">
        <v>1192</v>
      </c>
      <c r="Y27" s="100" t="s">
        <v>1192</v>
      </c>
      <c r="Z27" s="100" t="s">
        <v>1192</v>
      </c>
      <c r="AA27" s="100" t="s">
        <v>1192</v>
      </c>
      <c r="AB27" s="100" t="s">
        <v>1192</v>
      </c>
      <c r="AC27" s="100" t="s">
        <v>1192</v>
      </c>
      <c r="AD27" s="100" t="s">
        <v>1192</v>
      </c>
      <c r="AE27" s="110"/>
      <c r="AF27" s="110"/>
    </row>
    <row r="28" spans="1:36" s="98" customFormat="1" ht="15.6">
      <c r="A28" s="103">
        <v>45607.694444444445</v>
      </c>
      <c r="B28" s="100" t="s">
        <v>1408</v>
      </c>
      <c r="C28" s="100">
        <v>304</v>
      </c>
      <c r="D28" s="100" t="s">
        <v>1409</v>
      </c>
      <c r="E28" s="100" t="s">
        <v>1409</v>
      </c>
      <c r="F28" s="100" t="s">
        <v>218</v>
      </c>
      <c r="G28" s="102">
        <v>124</v>
      </c>
      <c r="H28" s="102">
        <v>416</v>
      </c>
      <c r="I28" s="102">
        <v>6.9</v>
      </c>
      <c r="J28" s="102">
        <v>211.6</v>
      </c>
      <c r="K28" s="104">
        <v>5.3440000000000003</v>
      </c>
      <c r="L28" s="105">
        <v>3.1E-2</v>
      </c>
      <c r="M28" s="102">
        <v>1.5</v>
      </c>
      <c r="N28" s="102">
        <v>0.9</v>
      </c>
      <c r="O28" s="104" t="s">
        <v>1403</v>
      </c>
      <c r="P28" s="104" t="s">
        <v>1403</v>
      </c>
      <c r="Q28" s="104" t="s">
        <v>1403</v>
      </c>
      <c r="R28" s="104" t="s">
        <v>1403</v>
      </c>
      <c r="S28" s="104" t="s">
        <v>1403</v>
      </c>
      <c r="T28" s="104" t="s">
        <v>1403</v>
      </c>
      <c r="U28" s="104" t="s">
        <v>1403</v>
      </c>
      <c r="V28" s="104" t="s">
        <v>1403</v>
      </c>
      <c r="W28" s="100" t="s">
        <v>1192</v>
      </c>
      <c r="X28" s="100" t="s">
        <v>1192</v>
      </c>
      <c r="Y28" s="100" t="s">
        <v>1192</v>
      </c>
      <c r="Z28" s="100" t="s">
        <v>1192</v>
      </c>
      <c r="AA28" s="100" t="s">
        <v>1192</v>
      </c>
      <c r="AB28" s="100" t="s">
        <v>1192</v>
      </c>
      <c r="AC28" s="100" t="s">
        <v>1192</v>
      </c>
      <c r="AD28" s="100" t="s">
        <v>1192</v>
      </c>
      <c r="AE28" s="110"/>
      <c r="AF28" s="110"/>
    </row>
    <row r="29" spans="1:36" customFormat="1" ht="15.6">
      <c r="A29" s="227">
        <v>45607.694444444445</v>
      </c>
      <c r="B29" s="192" t="s">
        <v>1408</v>
      </c>
      <c r="C29" s="192">
        <v>304</v>
      </c>
      <c r="D29" s="192" t="s">
        <v>1409</v>
      </c>
      <c r="E29" s="192" t="s">
        <v>1409</v>
      </c>
      <c r="F29" s="192" t="s">
        <v>218</v>
      </c>
      <c r="G29" s="199">
        <v>124</v>
      </c>
      <c r="H29" s="199">
        <v>416</v>
      </c>
      <c r="I29" s="199">
        <v>6.9</v>
      </c>
      <c r="J29" s="199">
        <v>211.6</v>
      </c>
      <c r="K29" s="198">
        <v>5.3440000000000003</v>
      </c>
      <c r="L29" s="204">
        <v>3.1E-2</v>
      </c>
      <c r="M29" s="199">
        <v>1.5</v>
      </c>
      <c r="N29" s="199">
        <v>0.9</v>
      </c>
      <c r="O29" s="198" t="s">
        <v>1403</v>
      </c>
      <c r="P29" s="198" t="s">
        <v>1403</v>
      </c>
      <c r="Q29" s="198" t="s">
        <v>1403</v>
      </c>
      <c r="R29" s="198" t="s">
        <v>1403</v>
      </c>
      <c r="S29" s="198" t="s">
        <v>1403</v>
      </c>
      <c r="T29" s="198"/>
      <c r="U29" s="198" t="s">
        <v>1403</v>
      </c>
      <c r="V29" s="198" t="s">
        <v>1403</v>
      </c>
      <c r="W29" s="192" t="s">
        <v>1192</v>
      </c>
      <c r="X29" s="192" t="s">
        <v>1192</v>
      </c>
      <c r="Y29" s="192" t="s">
        <v>1192</v>
      </c>
      <c r="Z29" s="192" t="s">
        <v>1192</v>
      </c>
      <c r="AA29" s="192" t="s">
        <v>1192</v>
      </c>
      <c r="AB29" s="192" t="s">
        <v>1192</v>
      </c>
      <c r="AC29" s="192" t="s">
        <v>1192</v>
      </c>
      <c r="AD29" s="192" t="s">
        <v>1192</v>
      </c>
      <c r="AE29" s="98"/>
      <c r="AF29" s="98"/>
    </row>
    <row r="30" spans="1:36" customFormat="1" ht="15.6">
      <c r="A30" s="173">
        <v>45789.461111111108</v>
      </c>
      <c r="B30" s="170" t="s">
        <v>1410</v>
      </c>
      <c r="C30" s="100" t="s">
        <v>1411</v>
      </c>
      <c r="D30" s="170" t="s">
        <v>1412</v>
      </c>
      <c r="E30" s="100"/>
      <c r="F30" s="170" t="s">
        <v>218</v>
      </c>
      <c r="G30" s="171">
        <v>108</v>
      </c>
      <c r="H30" s="172">
        <v>300</v>
      </c>
      <c r="I30" s="172">
        <v>7</v>
      </c>
      <c r="J30" s="172">
        <v>184.6</v>
      </c>
      <c r="K30" s="171">
        <v>3.7930000000000001</v>
      </c>
      <c r="L30" s="171">
        <v>2.8000000000000001E-2</v>
      </c>
      <c r="M30" s="172">
        <v>0.1</v>
      </c>
      <c r="N30" s="172">
        <v>0.9</v>
      </c>
    </row>
    <row r="31" spans="1:36" s="179" customFormat="1" ht="31.15">
      <c r="A31" s="176">
        <v>45782.652777777781</v>
      </c>
      <c r="B31" s="177" t="s">
        <v>1413</v>
      </c>
      <c r="C31" s="100">
        <v>110.5</v>
      </c>
      <c r="D31" s="177" t="s">
        <v>1414</v>
      </c>
      <c r="E31" s="177" t="s">
        <v>1414</v>
      </c>
      <c r="F31" s="177" t="s">
        <v>218</v>
      </c>
      <c r="G31" s="177">
        <v>12</v>
      </c>
      <c r="H31" s="178">
        <v>38.5</v>
      </c>
      <c r="I31" s="178">
        <v>6.7</v>
      </c>
      <c r="J31" s="178">
        <v>30.9</v>
      </c>
      <c r="K31" s="177">
        <v>0.28599999999999998</v>
      </c>
      <c r="L31" s="177">
        <v>2.5000000000000001E-2</v>
      </c>
      <c r="M31" s="178">
        <v>2.7</v>
      </c>
      <c r="N31" s="178">
        <v>9.6999999999999993</v>
      </c>
      <c r="W31" s="179" t="s">
        <v>1415</v>
      </c>
      <c r="X31" s="179" t="s">
        <v>1415</v>
      </c>
      <c r="Y31" s="179" t="s">
        <v>1415</v>
      </c>
      <c r="Z31" s="179" t="s">
        <v>1415</v>
      </c>
      <c r="AA31" s="179" t="s">
        <v>1415</v>
      </c>
      <c r="AB31" s="179" t="s">
        <v>1415</v>
      </c>
      <c r="AC31" s="179" t="s">
        <v>1415</v>
      </c>
      <c r="AD31" s="179" t="s">
        <v>1415</v>
      </c>
    </row>
    <row r="32" spans="1:36" customFormat="1" ht="14.45">
      <c r="A32" s="233">
        <v>45614.505555555559</v>
      </c>
      <c r="B32" s="48" t="s">
        <v>1404</v>
      </c>
      <c r="C32" s="48">
        <v>110</v>
      </c>
      <c r="D32" s="48" t="s">
        <v>1405</v>
      </c>
      <c r="E32" s="48" t="s">
        <v>1406</v>
      </c>
      <c r="F32" s="48" t="s">
        <v>218</v>
      </c>
      <c r="G32" s="67">
        <v>16</v>
      </c>
      <c r="H32" s="67">
        <v>76.400000000000006</v>
      </c>
      <c r="I32" s="67">
        <v>7</v>
      </c>
      <c r="J32" s="67">
        <v>38.4</v>
      </c>
      <c r="K32" s="212">
        <v>0.70399999999999996</v>
      </c>
      <c r="L32" s="214">
        <v>2.4E-2</v>
      </c>
      <c r="M32" s="67">
        <v>0.6</v>
      </c>
      <c r="N32" s="67">
        <v>5.0999999999999996</v>
      </c>
      <c r="O32" s="212" t="s">
        <v>1407</v>
      </c>
      <c r="P32" s="212" t="s">
        <v>1407</v>
      </c>
      <c r="Q32" s="212" t="s">
        <v>1407</v>
      </c>
      <c r="R32" s="212" t="s">
        <v>1407</v>
      </c>
      <c r="S32" s="212" t="s">
        <v>1407</v>
      </c>
      <c r="T32" s="212" t="s">
        <v>1407</v>
      </c>
      <c r="U32" s="212" t="s">
        <v>1407</v>
      </c>
      <c r="V32" s="212" t="s">
        <v>1407</v>
      </c>
      <c r="W32" s="48" t="s">
        <v>1192</v>
      </c>
      <c r="X32" s="48" t="s">
        <v>1192</v>
      </c>
      <c r="Y32" s="48" t="s">
        <v>1192</v>
      </c>
      <c r="Z32" s="48" t="s">
        <v>1192</v>
      </c>
      <c r="AA32" s="48" t="s">
        <v>1192</v>
      </c>
      <c r="AB32" s="48" t="s">
        <v>1192</v>
      </c>
      <c r="AC32" s="48" t="s">
        <v>1192</v>
      </c>
      <c r="AD32" s="48" t="s">
        <v>1192</v>
      </c>
      <c r="AE32" s="48"/>
      <c r="AF32" s="48"/>
      <c r="AG32" s="48"/>
      <c r="AH32" s="48"/>
      <c r="AI32" s="48"/>
      <c r="AJ32" s="48"/>
    </row>
    <row r="33" spans="1:36" customFormat="1" ht="28.9">
      <c r="A33" s="226">
        <v>45694.510416666664</v>
      </c>
      <c r="B33" s="41" t="s">
        <v>1395</v>
      </c>
      <c r="C33" s="48">
        <v>110</v>
      </c>
      <c r="D33" s="41" t="s">
        <v>1396</v>
      </c>
      <c r="E33" s="41" t="s">
        <v>1396</v>
      </c>
      <c r="F33" s="41" t="s">
        <v>218</v>
      </c>
      <c r="G33" s="42">
        <v>8</v>
      </c>
      <c r="H33" s="42">
        <v>33.5</v>
      </c>
      <c r="I33" s="42">
        <v>6.2</v>
      </c>
      <c r="J33" s="42">
        <v>22.1</v>
      </c>
      <c r="K33" s="43">
        <v>0.38400000000000001</v>
      </c>
      <c r="L33" s="44">
        <v>1.2999999999999999E-2</v>
      </c>
      <c r="M33" s="42">
        <v>0.6</v>
      </c>
      <c r="N33" s="42">
        <v>5.3</v>
      </c>
      <c r="O33" s="48"/>
      <c r="P33" s="48"/>
      <c r="Q33" s="213"/>
      <c r="R33" s="48"/>
      <c r="S33" s="48"/>
      <c r="T33" s="48"/>
      <c r="U33" s="48"/>
      <c r="V33" s="48">
        <v>11.3</v>
      </c>
      <c r="W33" s="48" t="s">
        <v>1192</v>
      </c>
      <c r="X33" s="48" t="s">
        <v>1192</v>
      </c>
      <c r="Y33" s="48" t="s">
        <v>1192</v>
      </c>
      <c r="Z33" s="48" t="s">
        <v>1192</v>
      </c>
      <c r="AA33" s="48" t="s">
        <v>1192</v>
      </c>
      <c r="AB33" s="48" t="s">
        <v>1192</v>
      </c>
      <c r="AC33" s="48" t="s">
        <v>1192</v>
      </c>
      <c r="AD33" s="48" t="s">
        <v>1192</v>
      </c>
      <c r="AE33" s="48"/>
      <c r="AF33" s="48"/>
      <c r="AG33" s="48"/>
      <c r="AH33" s="48"/>
      <c r="AI33" s="48"/>
      <c r="AJ33" s="48"/>
    </row>
    <row r="34" spans="1:36" customFormat="1" ht="43.15">
      <c r="A34" s="61">
        <v>45510</v>
      </c>
      <c r="B34" s="41" t="s">
        <v>1398</v>
      </c>
      <c r="C34" s="41">
        <v>110</v>
      </c>
      <c r="D34" s="41" t="s">
        <v>1399</v>
      </c>
      <c r="E34" s="41" t="s">
        <v>1399</v>
      </c>
      <c r="F34" s="41" t="s">
        <v>218</v>
      </c>
      <c r="G34" s="41">
        <v>28</v>
      </c>
      <c r="H34" s="41">
        <v>76.599999999999994</v>
      </c>
      <c r="I34" s="41">
        <v>7.2</v>
      </c>
      <c r="J34" s="41">
        <v>47.4</v>
      </c>
      <c r="K34" s="41">
        <v>8.8999999999999996E-2</v>
      </c>
      <c r="L34" s="41">
        <v>1.9E-2</v>
      </c>
      <c r="M34" s="41">
        <v>0.6</v>
      </c>
      <c r="N34" s="41">
        <v>2.1</v>
      </c>
      <c r="O34" s="212"/>
      <c r="P34" s="67"/>
      <c r="Q34" s="50"/>
      <c r="R34" s="48"/>
      <c r="S34" s="48"/>
      <c r="T34" s="48"/>
      <c r="U34" s="48"/>
      <c r="V34" s="48"/>
      <c r="W34" s="48"/>
      <c r="X34" s="48"/>
      <c r="Y34" s="48"/>
      <c r="Z34" s="48"/>
      <c r="AA34" s="48"/>
      <c r="AB34" s="48"/>
      <c r="AC34" s="48"/>
      <c r="AD34" s="48"/>
      <c r="AE34" s="48"/>
      <c r="AF34" s="48"/>
      <c r="AG34" s="48"/>
      <c r="AH34" s="48"/>
      <c r="AI34" s="48"/>
      <c r="AJ34" s="48"/>
    </row>
    <row r="35" spans="1:36" s="98" customFormat="1" ht="15.6">
      <c r="A35" s="233">
        <v>45054.625</v>
      </c>
      <c r="B35" s="48" t="s">
        <v>1057</v>
      </c>
      <c r="C35" s="48">
        <v>110</v>
      </c>
      <c r="D35" s="48" t="str">
        <f>VLOOKUP(C35,site.locations!$A$3:$B$27,2,FALSE)</f>
        <v>White River at CR 6578</v>
      </c>
      <c r="E35" s="48" t="s">
        <v>1058</v>
      </c>
      <c r="F35" s="48" t="s">
        <v>218</v>
      </c>
      <c r="G35" s="48" t="s">
        <v>1241</v>
      </c>
      <c r="H35" s="48">
        <v>0.9</v>
      </c>
      <c r="I35" s="48">
        <v>5.3</v>
      </c>
      <c r="J35" s="48">
        <v>4</v>
      </c>
      <c r="K35" s="48">
        <v>0</v>
      </c>
      <c r="L35" s="48">
        <v>2.1000000000000001E-2</v>
      </c>
      <c r="M35" s="48">
        <v>0</v>
      </c>
      <c r="N35" s="48">
        <v>0</v>
      </c>
      <c r="O35" s="212"/>
      <c r="P35" s="67"/>
      <c r="Q35" s="50"/>
      <c r="R35" s="48"/>
      <c r="S35" s="48"/>
      <c r="T35" s="48"/>
      <c r="U35" s="48"/>
      <c r="V35" s="48"/>
      <c r="W35" s="48"/>
      <c r="X35" s="48"/>
      <c r="Y35" s="48"/>
      <c r="Z35" s="48"/>
      <c r="AA35" s="48"/>
      <c r="AB35" s="48"/>
      <c r="AC35" s="48"/>
      <c r="AD35" s="48"/>
      <c r="AE35" s="48"/>
      <c r="AF35" s="48"/>
      <c r="AG35" s="48"/>
      <c r="AH35" s="48"/>
      <c r="AI35" s="48"/>
      <c r="AJ35" s="48"/>
    </row>
    <row r="36" spans="1:36" s="51" customFormat="1" ht="28.9">
      <c r="A36" s="233">
        <v>45904</v>
      </c>
      <c r="B36" s="48" t="s">
        <v>1416</v>
      </c>
      <c r="C36" s="51">
        <v>110.5</v>
      </c>
      <c r="D36" s="56" t="s">
        <v>1108</v>
      </c>
      <c r="E36" s="56" t="s">
        <v>1108</v>
      </c>
      <c r="F36" s="56" t="s">
        <v>218</v>
      </c>
      <c r="G36" s="56">
        <v>32</v>
      </c>
      <c r="H36" s="56">
        <v>250.9</v>
      </c>
      <c r="I36" s="56">
        <v>6.9</v>
      </c>
      <c r="J36" s="56">
        <v>48.6</v>
      </c>
      <c r="K36" s="56">
        <v>9.6000000000000002E-2</v>
      </c>
      <c r="L36" s="56">
        <v>0.01</v>
      </c>
      <c r="M36" s="56">
        <v>1.7</v>
      </c>
      <c r="N36" s="56">
        <v>1.3</v>
      </c>
      <c r="O36" s="301"/>
      <c r="P36" s="302"/>
      <c r="Q36" s="288"/>
    </row>
    <row r="37" spans="1:36" s="51" customFormat="1" ht="14.45">
      <c r="A37" s="233">
        <v>45907.65</v>
      </c>
      <c r="B37" s="48" t="s">
        <v>1417</v>
      </c>
      <c r="C37" s="51" t="s">
        <v>1418</v>
      </c>
      <c r="D37" s="56" t="s">
        <v>1419</v>
      </c>
      <c r="E37" s="56" t="s">
        <v>1419</v>
      </c>
      <c r="F37" s="56" t="s">
        <v>218</v>
      </c>
      <c r="G37" s="56">
        <v>164</v>
      </c>
      <c r="H37" s="56">
        <v>400</v>
      </c>
      <c r="I37" s="56">
        <v>7</v>
      </c>
      <c r="J37" s="56">
        <v>241.4</v>
      </c>
      <c r="K37" s="56">
        <v>4.7560000000000002</v>
      </c>
      <c r="L37" s="56">
        <v>3.2000000000000001E-2</v>
      </c>
      <c r="M37" s="56">
        <v>0</v>
      </c>
      <c r="N37" s="56">
        <v>0.4</v>
      </c>
      <c r="O37" s="301"/>
      <c r="P37" s="302"/>
      <c r="Q37" s="288"/>
    </row>
    <row r="38" spans="1:36" ht="43.15">
      <c r="A38" s="337">
        <v>46000</v>
      </c>
      <c r="B38" s="171" t="s">
        <v>1420</v>
      </c>
      <c r="C38" s="100" t="s">
        <v>1421</v>
      </c>
      <c r="D38" s="171" t="s">
        <v>1399</v>
      </c>
      <c r="E38" s="171" t="s">
        <v>1399</v>
      </c>
      <c r="F38" s="171" t="s">
        <v>218</v>
      </c>
      <c r="G38" s="172">
        <v>16</v>
      </c>
      <c r="H38" s="172">
        <v>37.1</v>
      </c>
      <c r="I38" s="172">
        <v>7.3</v>
      </c>
      <c r="J38" s="172">
        <v>27.7</v>
      </c>
      <c r="K38" s="338">
        <v>0.13200000000000001</v>
      </c>
      <c r="L38" s="339">
        <v>1.2E-2</v>
      </c>
      <c r="M38" s="172">
        <v>0.2</v>
      </c>
      <c r="N38" s="172">
        <v>4.4000000000000004</v>
      </c>
      <c r="O38" s="104"/>
      <c r="P38" s="102"/>
      <c r="Q38" s="101"/>
      <c r="R38" s="100"/>
      <c r="S38" s="100"/>
      <c r="T38" s="100"/>
      <c r="U38" s="100"/>
      <c r="V38" s="100"/>
      <c r="W38" s="100"/>
      <c r="X38" s="100"/>
      <c r="Y38" s="100"/>
      <c r="Z38" s="100"/>
      <c r="AA38" s="100"/>
      <c r="AB38" s="100"/>
      <c r="AC38" s="100"/>
      <c r="AD38" s="100"/>
    </row>
    <row r="41" spans="1:36">
      <c r="A41" s="89"/>
      <c r="B41" s="91" t="s">
        <v>1422</v>
      </c>
    </row>
    <row r="42" spans="1:36">
      <c r="A42" s="90"/>
      <c r="B42" s="91" t="s">
        <v>1423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7"/>
  <sheetViews>
    <sheetView zoomScale="60" zoomScaleNormal="60" workbookViewId="0">
      <pane ySplit="2" topLeftCell="A33" activePane="bottomLeft" state="frozen"/>
      <selection pane="bottomLeft" activeCell="F54" sqref="F54"/>
    </sheetView>
  </sheetViews>
  <sheetFormatPr defaultColWidth="8.85546875" defaultRowHeight="14.45"/>
  <cols>
    <col min="1" max="1" width="16.7109375" style="48" customWidth="1"/>
    <col min="2" max="2" width="16.7109375" style="48" bestFit="1" customWidth="1"/>
    <col min="3" max="3" width="15.42578125" style="48" bestFit="1" customWidth="1"/>
    <col min="4" max="4" width="30.85546875" style="48" customWidth="1"/>
    <col min="5" max="5" width="31" style="48" customWidth="1"/>
    <col min="6" max="6" width="14.28515625" style="48" customWidth="1"/>
    <col min="7" max="7" width="14.42578125" style="48" customWidth="1"/>
    <col min="8" max="8" width="14.85546875" style="48" customWidth="1"/>
    <col min="9" max="9" width="6.7109375" style="48" customWidth="1"/>
    <col min="10" max="10" width="15.42578125" style="48" customWidth="1"/>
    <col min="11" max="11" width="14.85546875" style="48" customWidth="1"/>
    <col min="12" max="12" width="17.7109375" style="48" customWidth="1"/>
    <col min="13" max="13" width="17.140625" style="48" customWidth="1"/>
    <col min="14" max="14" width="10.42578125" style="48" customWidth="1"/>
    <col min="15" max="15" width="11.7109375" style="48" bestFit="1" customWidth="1"/>
    <col min="16" max="16" width="18.140625" style="48" bestFit="1" customWidth="1"/>
    <col min="17" max="17" width="10.7109375" style="48" bestFit="1" customWidth="1"/>
    <col min="18" max="18" width="11.7109375" style="48" bestFit="1" customWidth="1"/>
    <col min="19" max="19" width="18.140625" style="48" bestFit="1" customWidth="1"/>
    <col min="20" max="20" width="14.140625" style="48" customWidth="1"/>
    <col min="21" max="21" width="16.7109375" style="48" bestFit="1" customWidth="1"/>
    <col min="22" max="22" width="22.28515625" style="48" bestFit="1" customWidth="1"/>
    <col min="23" max="30" width="8.85546875" style="48"/>
  </cols>
  <sheetData>
    <row r="1" spans="1:30">
      <c r="A1" s="132" t="s">
        <v>1424</v>
      </c>
      <c r="W1" s="132" t="s">
        <v>1425</v>
      </c>
      <c r="X1" s="132"/>
      <c r="Y1" s="132"/>
      <c r="Z1" s="132" t="s">
        <v>1426</v>
      </c>
      <c r="AA1" s="132"/>
      <c r="AB1" s="132"/>
    </row>
    <row r="2" spans="1:30" ht="57.6">
      <c r="A2" s="263" t="s">
        <v>186</v>
      </c>
      <c r="B2" s="264" t="s">
        <v>187</v>
      </c>
      <c r="C2" s="264" t="s">
        <v>188</v>
      </c>
      <c r="D2" s="264" t="s">
        <v>189</v>
      </c>
      <c r="E2" s="264" t="s">
        <v>1427</v>
      </c>
      <c r="F2" s="264" t="s">
        <v>191</v>
      </c>
      <c r="G2" s="265" t="s">
        <v>192</v>
      </c>
      <c r="H2" s="265" t="s">
        <v>193</v>
      </c>
      <c r="I2" s="265" t="s">
        <v>194</v>
      </c>
      <c r="J2" s="265" t="s">
        <v>195</v>
      </c>
      <c r="K2" s="266" t="s">
        <v>196</v>
      </c>
      <c r="L2" s="267" t="s">
        <v>197</v>
      </c>
      <c r="M2" s="265" t="s">
        <v>198</v>
      </c>
      <c r="N2" s="265"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c r="A3" s="137">
        <v>41764</v>
      </c>
      <c r="B3" s="138" t="s">
        <v>298</v>
      </c>
      <c r="C3" s="138">
        <v>102</v>
      </c>
      <c r="D3" s="138" t="s">
        <v>40</v>
      </c>
      <c r="E3" s="138" t="s">
        <v>299</v>
      </c>
      <c r="F3" s="138" t="s">
        <v>218</v>
      </c>
      <c r="G3" s="139">
        <v>22</v>
      </c>
      <c r="H3" s="139">
        <v>75.099999999999994</v>
      </c>
      <c r="I3" s="139">
        <v>7.58</v>
      </c>
      <c r="J3" s="139">
        <v>41.8</v>
      </c>
      <c r="K3" s="140">
        <v>0.22</v>
      </c>
      <c r="L3" s="141">
        <v>1.2E-2</v>
      </c>
      <c r="M3" s="139">
        <v>2.6</v>
      </c>
      <c r="N3" s="139" t="s">
        <v>219</v>
      </c>
      <c r="W3" s="142">
        <v>4</v>
      </c>
      <c r="X3" s="142">
        <v>0</v>
      </c>
      <c r="Y3" s="142">
        <v>2</v>
      </c>
      <c r="Z3" s="142">
        <v>12</v>
      </c>
      <c r="AA3" s="142">
        <v>0</v>
      </c>
      <c r="AB3" s="142">
        <v>2</v>
      </c>
      <c r="AC3" s="142">
        <v>14</v>
      </c>
      <c r="AD3" s="142" t="s">
        <v>183</v>
      </c>
    </row>
    <row r="4" spans="1:30">
      <c r="A4" s="137">
        <v>41855</v>
      </c>
      <c r="B4" s="138" t="s">
        <v>317</v>
      </c>
      <c r="C4" s="138">
        <v>102</v>
      </c>
      <c r="D4" s="138" t="s">
        <v>40</v>
      </c>
      <c r="E4" s="138">
        <v>102</v>
      </c>
      <c r="F4" s="138" t="s">
        <v>218</v>
      </c>
      <c r="G4" s="139">
        <v>50</v>
      </c>
      <c r="H4" s="139">
        <v>131</v>
      </c>
      <c r="I4" s="139">
        <v>7.4</v>
      </c>
      <c r="J4" s="139">
        <v>79.099999999999994</v>
      </c>
      <c r="K4" s="140">
        <v>0.11</v>
      </c>
      <c r="L4" s="141">
        <v>1.6E-2</v>
      </c>
      <c r="M4" s="139">
        <v>2.1</v>
      </c>
      <c r="N4" s="139" t="s">
        <v>219</v>
      </c>
      <c r="W4" s="142">
        <v>4</v>
      </c>
      <c r="X4" s="142">
        <v>1</v>
      </c>
      <c r="Y4" s="142">
        <v>1</v>
      </c>
      <c r="Z4" s="142">
        <v>12</v>
      </c>
      <c r="AA4" s="142">
        <v>2</v>
      </c>
      <c r="AB4" s="142">
        <v>1</v>
      </c>
      <c r="AC4" s="142">
        <v>15</v>
      </c>
      <c r="AD4" s="142" t="s">
        <v>183</v>
      </c>
    </row>
    <row r="5" spans="1:30">
      <c r="A5" s="137">
        <v>41955</v>
      </c>
      <c r="B5" s="138" t="s">
        <v>333</v>
      </c>
      <c r="C5" s="138">
        <v>102</v>
      </c>
      <c r="D5" s="138" t="s">
        <v>40</v>
      </c>
      <c r="E5" s="138">
        <v>102</v>
      </c>
      <c r="F5" s="138" t="s">
        <v>218</v>
      </c>
      <c r="G5" s="139">
        <v>32</v>
      </c>
      <c r="H5" s="139">
        <v>105.5</v>
      </c>
      <c r="I5" s="139">
        <v>7.33</v>
      </c>
      <c r="J5" s="139">
        <v>54.4</v>
      </c>
      <c r="K5" s="140">
        <v>0.28999999999999998</v>
      </c>
      <c r="L5" s="141">
        <v>1.4E-2</v>
      </c>
      <c r="M5" s="139">
        <v>0</v>
      </c>
      <c r="N5" s="139" t="s">
        <v>219</v>
      </c>
      <c r="W5" s="142"/>
      <c r="X5" s="142"/>
      <c r="Y5" s="142"/>
      <c r="Z5" s="142"/>
      <c r="AA5" s="142"/>
      <c r="AB5" s="142"/>
      <c r="AC5" s="142"/>
      <c r="AD5" s="142"/>
    </row>
    <row r="6" spans="1:30">
      <c r="A6" s="137">
        <v>42038</v>
      </c>
      <c r="B6" s="138" t="s">
        <v>347</v>
      </c>
      <c r="C6" s="138">
        <v>102</v>
      </c>
      <c r="D6" s="138" t="s">
        <v>40</v>
      </c>
      <c r="E6" s="138">
        <v>102</v>
      </c>
      <c r="F6" s="138" t="s">
        <v>218</v>
      </c>
      <c r="G6" s="139">
        <v>52</v>
      </c>
      <c r="H6" s="139">
        <v>169.3</v>
      </c>
      <c r="I6" s="139">
        <v>8.1199999999999992</v>
      </c>
      <c r="J6" s="139">
        <v>87.6</v>
      </c>
      <c r="K6" s="140">
        <v>0.3</v>
      </c>
      <c r="L6" s="141">
        <v>4.0000000000000001E-3</v>
      </c>
      <c r="M6" s="139">
        <v>2.2999999999999998</v>
      </c>
      <c r="N6" s="139" t="s">
        <v>219</v>
      </c>
      <c r="W6" s="142"/>
      <c r="X6" s="142"/>
      <c r="Y6" s="142"/>
      <c r="Z6" s="142"/>
      <c r="AA6" s="142"/>
      <c r="AB6" s="142"/>
      <c r="AC6" s="142"/>
      <c r="AD6" s="142"/>
    </row>
    <row r="7" spans="1:30">
      <c r="A7" s="137">
        <v>42221</v>
      </c>
      <c r="B7" s="138" t="s">
        <v>375</v>
      </c>
      <c r="C7" s="138">
        <v>102</v>
      </c>
      <c r="D7" s="138" t="s">
        <v>40</v>
      </c>
      <c r="E7" s="143">
        <v>102</v>
      </c>
      <c r="F7" s="138" t="s">
        <v>218</v>
      </c>
      <c r="G7" s="139">
        <v>42</v>
      </c>
      <c r="H7" s="139">
        <v>107.9</v>
      </c>
      <c r="I7" s="139">
        <v>7.8</v>
      </c>
      <c r="J7" s="139">
        <v>60</v>
      </c>
      <c r="K7" s="140">
        <v>0.24</v>
      </c>
      <c r="L7" s="141">
        <v>1.6E-2</v>
      </c>
      <c r="M7" s="139">
        <v>1.9</v>
      </c>
      <c r="N7" s="139" t="s">
        <v>219</v>
      </c>
      <c r="W7" s="142">
        <v>4</v>
      </c>
      <c r="X7" s="142">
        <v>2</v>
      </c>
      <c r="Y7" s="142">
        <v>0</v>
      </c>
      <c r="Z7" s="142">
        <v>12</v>
      </c>
      <c r="AA7" s="142">
        <v>4</v>
      </c>
      <c r="AB7" s="142">
        <v>0</v>
      </c>
      <c r="AC7" s="142">
        <v>16</v>
      </c>
      <c r="AD7" s="142" t="s">
        <v>183</v>
      </c>
    </row>
    <row r="8" spans="1:30">
      <c r="A8" s="137">
        <v>42228</v>
      </c>
      <c r="B8" s="138" t="s">
        <v>385</v>
      </c>
      <c r="C8" s="138">
        <v>102</v>
      </c>
      <c r="D8" s="138" t="s">
        <v>40</v>
      </c>
      <c r="E8" s="143">
        <v>102</v>
      </c>
      <c r="F8" s="138" t="s">
        <v>218</v>
      </c>
      <c r="G8" s="139">
        <v>46</v>
      </c>
      <c r="H8" s="139">
        <v>115.9</v>
      </c>
      <c r="I8" s="139">
        <v>7.5</v>
      </c>
      <c r="J8" s="139">
        <v>63.6</v>
      </c>
      <c r="K8" s="140">
        <v>0.26</v>
      </c>
      <c r="L8" s="141">
        <v>1.2E-2</v>
      </c>
      <c r="M8" s="139">
        <v>0.5</v>
      </c>
      <c r="N8" s="139" t="s">
        <v>219</v>
      </c>
      <c r="W8" s="142"/>
      <c r="X8" s="142"/>
      <c r="Y8" s="142"/>
      <c r="Z8" s="142"/>
      <c r="AA8" s="142"/>
      <c r="AB8" s="142"/>
      <c r="AC8" s="142"/>
      <c r="AD8" s="142"/>
    </row>
    <row r="9" spans="1:30">
      <c r="A9" s="137">
        <v>42317.5625</v>
      </c>
      <c r="B9" s="138" t="s">
        <v>399</v>
      </c>
      <c r="C9" s="138">
        <v>102</v>
      </c>
      <c r="D9" s="138" t="s">
        <v>40</v>
      </c>
      <c r="E9" s="138">
        <v>102</v>
      </c>
      <c r="F9" s="138" t="s">
        <v>218</v>
      </c>
      <c r="G9" s="139">
        <v>36</v>
      </c>
      <c r="H9" s="139">
        <v>113.7</v>
      </c>
      <c r="I9" s="139">
        <v>7.8</v>
      </c>
      <c r="J9" s="139">
        <v>56.5</v>
      </c>
      <c r="K9" s="140">
        <v>0.68</v>
      </c>
      <c r="L9" s="141">
        <v>1.6E-2</v>
      </c>
      <c r="M9" s="139">
        <v>0.9</v>
      </c>
      <c r="N9" s="139" t="s">
        <v>219</v>
      </c>
      <c r="W9" s="142"/>
      <c r="X9" s="142"/>
      <c r="Y9" s="142"/>
      <c r="Z9" s="142"/>
      <c r="AA9" s="142"/>
      <c r="AB9" s="142"/>
      <c r="AC9" s="142"/>
      <c r="AD9" s="142"/>
    </row>
    <row r="10" spans="1:30">
      <c r="A10" s="137">
        <v>42410</v>
      </c>
      <c r="B10" s="138" t="s">
        <v>419</v>
      </c>
      <c r="C10" s="138">
        <v>102</v>
      </c>
      <c r="D10" s="138" t="s">
        <v>40</v>
      </c>
      <c r="E10" s="138">
        <v>102</v>
      </c>
      <c r="F10" s="138" t="s">
        <v>218</v>
      </c>
      <c r="G10" s="139">
        <v>22</v>
      </c>
      <c r="H10" s="139">
        <v>69.900000000000006</v>
      </c>
      <c r="I10" s="139">
        <v>7.7</v>
      </c>
      <c r="J10" s="139">
        <v>30</v>
      </c>
      <c r="K10" s="140">
        <v>0.2</v>
      </c>
      <c r="L10" s="141">
        <v>0.01</v>
      </c>
      <c r="M10" s="139">
        <v>2.9</v>
      </c>
      <c r="N10" s="139" t="s">
        <v>219</v>
      </c>
      <c r="W10" s="142"/>
      <c r="X10" s="142"/>
      <c r="Y10" s="142"/>
      <c r="Z10" s="142"/>
      <c r="AA10" s="142"/>
      <c r="AB10" s="142"/>
      <c r="AC10" s="142"/>
      <c r="AD10" s="142"/>
    </row>
    <row r="11" spans="1:30">
      <c r="A11" s="137">
        <v>42509</v>
      </c>
      <c r="B11" s="138" t="s">
        <v>433</v>
      </c>
      <c r="C11" s="138">
        <v>102</v>
      </c>
      <c r="D11" s="138" t="s">
        <v>40</v>
      </c>
      <c r="E11" s="138">
        <v>102</v>
      </c>
      <c r="F11" s="138" t="s">
        <v>218</v>
      </c>
      <c r="G11" s="139">
        <v>22</v>
      </c>
      <c r="H11" s="139">
        <v>59.3</v>
      </c>
      <c r="I11" s="139">
        <v>7.8</v>
      </c>
      <c r="J11" s="139">
        <v>37.799999999999997</v>
      </c>
      <c r="K11" s="140">
        <v>0.22</v>
      </c>
      <c r="L11" s="141">
        <v>1.6E-2</v>
      </c>
      <c r="M11" s="139">
        <v>2.4</v>
      </c>
      <c r="N11" s="139" t="s">
        <v>219</v>
      </c>
      <c r="W11" s="142">
        <v>3</v>
      </c>
      <c r="X11" s="142">
        <v>1</v>
      </c>
      <c r="Y11" s="142">
        <v>1</v>
      </c>
      <c r="Z11" s="142">
        <v>9</v>
      </c>
      <c r="AA11" s="142">
        <v>2</v>
      </c>
      <c r="AB11" s="142">
        <v>1</v>
      </c>
      <c r="AC11" s="142">
        <v>12</v>
      </c>
      <c r="AD11" s="142" t="s">
        <v>183</v>
      </c>
    </row>
    <row r="12" spans="1:30">
      <c r="A12" s="137">
        <v>42593</v>
      </c>
      <c r="B12" s="138" t="s">
        <v>447</v>
      </c>
      <c r="C12" s="138">
        <v>102</v>
      </c>
      <c r="D12" s="138" t="s">
        <v>40</v>
      </c>
      <c r="E12" s="138">
        <v>102</v>
      </c>
      <c r="F12" s="138" t="s">
        <v>218</v>
      </c>
      <c r="G12" s="139">
        <v>52</v>
      </c>
      <c r="H12" s="139">
        <v>128</v>
      </c>
      <c r="I12" s="139">
        <v>8.3000000000000007</v>
      </c>
      <c r="J12" s="139">
        <v>72.5</v>
      </c>
      <c r="K12" s="140">
        <v>0.36</v>
      </c>
      <c r="L12" s="141">
        <v>8.9999999999999993E-3</v>
      </c>
      <c r="M12" s="139">
        <v>5.0999999999999996</v>
      </c>
      <c r="N12" s="139" t="s">
        <v>219</v>
      </c>
      <c r="W12" s="142"/>
      <c r="X12" s="142"/>
      <c r="Y12" s="142"/>
      <c r="Z12" s="142"/>
      <c r="AA12" s="142"/>
      <c r="AB12" s="142"/>
      <c r="AC12" s="142"/>
      <c r="AD12" s="142"/>
    </row>
    <row r="13" spans="1:30">
      <c r="A13" s="137">
        <v>42684.527777777781</v>
      </c>
      <c r="B13" s="138" t="s">
        <v>479</v>
      </c>
      <c r="C13" s="138">
        <v>102</v>
      </c>
      <c r="D13" s="138" t="s">
        <v>40</v>
      </c>
      <c r="E13" s="138">
        <v>102</v>
      </c>
      <c r="F13" s="138" t="s">
        <v>218</v>
      </c>
      <c r="G13" s="139">
        <v>74</v>
      </c>
      <c r="H13" s="139">
        <v>182</v>
      </c>
      <c r="I13" s="139">
        <v>7.8</v>
      </c>
      <c r="J13" s="139">
        <v>82.2</v>
      </c>
      <c r="K13" s="140">
        <v>0.13</v>
      </c>
      <c r="L13" s="141">
        <v>1.4E-2</v>
      </c>
      <c r="M13" s="139">
        <v>2.2999999999999998</v>
      </c>
      <c r="N13" s="139" t="s">
        <v>219</v>
      </c>
      <c r="W13" s="142"/>
      <c r="X13" s="142"/>
      <c r="Y13" s="142"/>
      <c r="Z13" s="142"/>
      <c r="AA13" s="142"/>
      <c r="AB13" s="142"/>
      <c r="AC13" s="142"/>
      <c r="AD13" s="142"/>
    </row>
    <row r="14" spans="1:30">
      <c r="A14" s="137">
        <v>42785</v>
      </c>
      <c r="B14" s="138" t="s">
        <v>506</v>
      </c>
      <c r="C14" s="138">
        <v>102</v>
      </c>
      <c r="D14" s="138" t="s">
        <v>40</v>
      </c>
      <c r="E14" s="138">
        <v>102</v>
      </c>
      <c r="F14" s="138" t="s">
        <v>218</v>
      </c>
      <c r="G14" s="139">
        <v>28</v>
      </c>
      <c r="H14" s="139">
        <v>101.1</v>
      </c>
      <c r="I14" s="139">
        <v>7.8</v>
      </c>
      <c r="J14" s="139">
        <v>64.400000000000006</v>
      </c>
      <c r="K14" s="140">
        <v>1.23</v>
      </c>
      <c r="L14" s="141">
        <v>3.3000000000000002E-2</v>
      </c>
      <c r="M14" s="139">
        <v>4.5999999999999996</v>
      </c>
      <c r="N14" s="139" t="s">
        <v>219</v>
      </c>
      <c r="W14" s="142"/>
      <c r="X14" s="142"/>
      <c r="Y14" s="142"/>
      <c r="Z14" s="142"/>
      <c r="AA14" s="142"/>
      <c r="AB14" s="142"/>
      <c r="AC14" s="142"/>
      <c r="AD14" s="142"/>
    </row>
    <row r="15" spans="1:30">
      <c r="A15" s="137">
        <v>42871.458333333336</v>
      </c>
      <c r="B15" s="138" t="s">
        <v>522</v>
      </c>
      <c r="C15" s="138">
        <v>102</v>
      </c>
      <c r="D15" s="138" t="s">
        <v>40</v>
      </c>
      <c r="E15" s="138">
        <v>102</v>
      </c>
      <c r="F15" s="138" t="s">
        <v>218</v>
      </c>
      <c r="G15" s="139">
        <v>22</v>
      </c>
      <c r="H15" s="139">
        <v>72.099999999999994</v>
      </c>
      <c r="I15" s="139">
        <v>7.9</v>
      </c>
      <c r="J15" s="139">
        <v>55.6</v>
      </c>
      <c r="K15" s="140">
        <v>0.32</v>
      </c>
      <c r="L15" s="141">
        <v>2.1999999999999999E-2</v>
      </c>
      <c r="M15" s="139">
        <v>2.2999999999999998</v>
      </c>
      <c r="N15" s="139" t="s">
        <v>219</v>
      </c>
      <c r="W15" s="142"/>
      <c r="X15" s="142"/>
      <c r="Y15" s="142"/>
      <c r="Z15" s="142"/>
      <c r="AA15" s="142"/>
      <c r="AB15" s="142"/>
      <c r="AC15" s="142"/>
      <c r="AD15" s="142"/>
    </row>
    <row r="16" spans="1:30">
      <c r="A16" s="137">
        <v>42971</v>
      </c>
      <c r="B16" s="138" t="s">
        <v>544</v>
      </c>
      <c r="C16" s="138">
        <v>102</v>
      </c>
      <c r="D16" s="138" t="s">
        <v>40</v>
      </c>
      <c r="E16" s="138" t="s">
        <v>545</v>
      </c>
      <c r="F16" s="138" t="s">
        <v>218</v>
      </c>
      <c r="G16" s="139">
        <v>42</v>
      </c>
      <c r="H16" s="139">
        <v>110</v>
      </c>
      <c r="I16" s="139">
        <v>8.1</v>
      </c>
      <c r="J16" s="139">
        <v>57.8</v>
      </c>
      <c r="K16" s="140">
        <v>0.47</v>
      </c>
      <c r="L16" s="141">
        <v>1.7999999999999999E-2</v>
      </c>
      <c r="M16" s="139">
        <v>1</v>
      </c>
      <c r="N16" s="139" t="s">
        <v>219</v>
      </c>
      <c r="W16" s="142"/>
      <c r="X16" s="142"/>
      <c r="Y16" s="142"/>
      <c r="Z16" s="142"/>
      <c r="AA16" s="142"/>
      <c r="AB16" s="142"/>
      <c r="AC16" s="142"/>
      <c r="AD16" s="142"/>
    </row>
    <row r="17" spans="1:30">
      <c r="A17" s="137">
        <v>43045</v>
      </c>
      <c r="B17" s="138" t="s">
        <v>556</v>
      </c>
      <c r="C17" s="138">
        <v>102</v>
      </c>
      <c r="D17" s="138" t="s">
        <v>40</v>
      </c>
      <c r="E17" s="138" t="s">
        <v>557</v>
      </c>
      <c r="F17" s="138" t="s">
        <v>218</v>
      </c>
      <c r="G17" s="139">
        <v>52</v>
      </c>
      <c r="H17" s="139">
        <v>136.69999999999999</v>
      </c>
      <c r="I17" s="139">
        <v>7.7</v>
      </c>
      <c r="J17" s="139">
        <v>71.099999999999994</v>
      </c>
      <c r="K17" s="140">
        <v>0.25</v>
      </c>
      <c r="L17" s="141">
        <v>1.2E-2</v>
      </c>
      <c r="M17" s="139">
        <v>1.9</v>
      </c>
      <c r="N17" s="139" t="s">
        <v>219</v>
      </c>
      <c r="W17" s="142"/>
      <c r="X17" s="142"/>
      <c r="Y17" s="142"/>
      <c r="Z17" s="142"/>
      <c r="AA17" s="142"/>
      <c r="AB17" s="142"/>
      <c r="AC17" s="142"/>
      <c r="AD17" s="142"/>
    </row>
    <row r="18" spans="1:30">
      <c r="A18" s="137">
        <v>43144.701388888891</v>
      </c>
      <c r="B18" s="138" t="s">
        <v>599</v>
      </c>
      <c r="C18" s="138">
        <v>102</v>
      </c>
      <c r="D18" s="138" t="s">
        <v>40</v>
      </c>
      <c r="E18" s="138" t="s">
        <v>600</v>
      </c>
      <c r="F18" s="138" t="s">
        <v>218</v>
      </c>
      <c r="G18" s="139">
        <v>24</v>
      </c>
      <c r="H18" s="139">
        <v>79.5</v>
      </c>
      <c r="I18" s="139">
        <v>8.1</v>
      </c>
      <c r="J18" s="139">
        <v>46.7</v>
      </c>
      <c r="K18" s="140">
        <v>0.54</v>
      </c>
      <c r="L18" s="141">
        <v>0</v>
      </c>
      <c r="M18" s="139">
        <v>0.2</v>
      </c>
      <c r="N18" s="139" t="s">
        <v>219</v>
      </c>
      <c r="W18" s="142"/>
      <c r="X18" s="142"/>
      <c r="Y18" s="142"/>
      <c r="Z18" s="142"/>
      <c r="AA18" s="142"/>
      <c r="AB18" s="142"/>
      <c r="AC18" s="142"/>
      <c r="AD18" s="142"/>
    </row>
    <row r="19" spans="1:30">
      <c r="A19" s="137">
        <v>43241</v>
      </c>
      <c r="B19" s="138" t="s">
        <v>634</v>
      </c>
      <c r="C19" s="138">
        <v>102</v>
      </c>
      <c r="D19" s="138" t="s">
        <v>40</v>
      </c>
      <c r="E19" s="138" t="s">
        <v>635</v>
      </c>
      <c r="F19" s="138" t="s">
        <v>218</v>
      </c>
      <c r="G19" s="139">
        <v>28</v>
      </c>
      <c r="H19" s="139">
        <v>82.5</v>
      </c>
      <c r="I19" s="139">
        <v>7.8</v>
      </c>
      <c r="J19" s="139">
        <v>54.4</v>
      </c>
      <c r="K19" s="140">
        <v>0.28999999999999998</v>
      </c>
      <c r="L19" s="141">
        <v>1.4E-2</v>
      </c>
      <c r="M19" s="139">
        <v>1.5</v>
      </c>
      <c r="N19" s="139" t="s">
        <v>219</v>
      </c>
      <c r="W19" s="142"/>
      <c r="X19" s="142"/>
      <c r="Y19" s="142"/>
      <c r="Z19" s="142"/>
      <c r="AA19" s="142"/>
      <c r="AB19" s="142"/>
      <c r="AC19" s="142"/>
      <c r="AD19" s="142"/>
    </row>
    <row r="20" spans="1:30">
      <c r="A20" s="137">
        <v>43316</v>
      </c>
      <c r="B20" s="138" t="s">
        <v>641</v>
      </c>
      <c r="C20" s="138">
        <v>102</v>
      </c>
      <c r="D20" s="138" t="s">
        <v>40</v>
      </c>
      <c r="E20" s="138" t="s">
        <v>642</v>
      </c>
      <c r="F20" s="138" t="s">
        <v>218</v>
      </c>
      <c r="G20" s="139">
        <v>60</v>
      </c>
      <c r="H20" s="139">
        <v>146.9</v>
      </c>
      <c r="I20" s="139">
        <v>7.6</v>
      </c>
      <c r="J20" s="139">
        <v>220.9</v>
      </c>
      <c r="K20" s="140">
        <v>0.49</v>
      </c>
      <c r="L20" s="141">
        <v>2.1000000000000001E-2</v>
      </c>
      <c r="M20" s="139">
        <v>6.3</v>
      </c>
      <c r="N20" s="139" t="s">
        <v>219</v>
      </c>
      <c r="W20" s="142"/>
      <c r="X20" s="142"/>
      <c r="Y20" s="142"/>
      <c r="Z20" s="142"/>
      <c r="AA20" s="142"/>
      <c r="AB20" s="142"/>
      <c r="AC20" s="142"/>
      <c r="AD20" s="142"/>
    </row>
    <row r="21" spans="1:30">
      <c r="A21" s="137">
        <v>43420</v>
      </c>
      <c r="B21" s="138" t="s">
        <v>690</v>
      </c>
      <c r="C21" s="138">
        <v>102</v>
      </c>
      <c r="D21" s="138" t="s">
        <v>40</v>
      </c>
      <c r="E21" s="138" t="s">
        <v>557</v>
      </c>
      <c r="F21" s="138" t="s">
        <v>218</v>
      </c>
      <c r="G21" s="139">
        <v>72</v>
      </c>
      <c r="H21" s="139">
        <v>95.7</v>
      </c>
      <c r="I21" s="139">
        <v>7.2</v>
      </c>
      <c r="J21" s="139">
        <v>44.9</v>
      </c>
      <c r="K21" s="140">
        <v>0.61</v>
      </c>
      <c r="L21" s="141">
        <v>1.2999999999999999E-2</v>
      </c>
      <c r="M21" s="139">
        <v>1.6</v>
      </c>
      <c r="N21" s="139" t="s">
        <v>219</v>
      </c>
      <c r="W21" s="142"/>
      <c r="X21" s="142"/>
      <c r="Y21" s="142"/>
      <c r="Z21" s="142"/>
      <c r="AA21" s="142"/>
      <c r="AB21" s="142"/>
      <c r="AC21" s="142"/>
      <c r="AD21" s="142"/>
    </row>
    <row r="22" spans="1:30">
      <c r="A22" s="137">
        <v>43532</v>
      </c>
      <c r="B22" s="138" t="s">
        <v>715</v>
      </c>
      <c r="C22" s="138">
        <v>102</v>
      </c>
      <c r="D22" s="138" t="s">
        <v>40</v>
      </c>
      <c r="E22" s="138" t="s">
        <v>716</v>
      </c>
      <c r="F22" s="138" t="s">
        <v>218</v>
      </c>
      <c r="G22" s="139">
        <v>16</v>
      </c>
      <c r="H22" s="139">
        <v>68.099999999999994</v>
      </c>
      <c r="I22" s="139">
        <v>7.3</v>
      </c>
      <c r="J22" s="139">
        <v>45.1</v>
      </c>
      <c r="K22" s="140">
        <v>0.45</v>
      </c>
      <c r="L22" s="141">
        <v>5.0000000000000001E-3</v>
      </c>
      <c r="M22" s="139">
        <v>2.1</v>
      </c>
      <c r="N22" s="139" t="s">
        <v>219</v>
      </c>
      <c r="W22" s="142"/>
      <c r="X22" s="142"/>
      <c r="Y22" s="142"/>
      <c r="Z22" s="142"/>
      <c r="AA22" s="142"/>
      <c r="AB22" s="142"/>
      <c r="AC22" s="142"/>
      <c r="AD22" s="142"/>
    </row>
    <row r="23" spans="1:30">
      <c r="A23" s="137">
        <v>43622</v>
      </c>
      <c r="B23" s="138" t="s">
        <v>739</v>
      </c>
      <c r="C23" s="138">
        <v>102</v>
      </c>
      <c r="D23" s="138" t="s">
        <v>40</v>
      </c>
      <c r="E23" s="138" t="s">
        <v>318</v>
      </c>
      <c r="F23" s="138" t="s">
        <v>218</v>
      </c>
      <c r="G23" s="139">
        <v>28</v>
      </c>
      <c r="H23" s="139">
        <v>87</v>
      </c>
      <c r="I23" s="139">
        <v>6.9</v>
      </c>
      <c r="J23" s="139">
        <v>52.9</v>
      </c>
      <c r="K23" s="140">
        <v>0.39</v>
      </c>
      <c r="L23" s="141">
        <v>3.0000000000000001E-3</v>
      </c>
      <c r="M23" s="139">
        <v>2.7</v>
      </c>
      <c r="N23" s="139" t="s">
        <v>219</v>
      </c>
      <c r="W23" s="142">
        <v>4</v>
      </c>
      <c r="X23" s="142">
        <v>4</v>
      </c>
      <c r="Y23" s="142">
        <v>2</v>
      </c>
      <c r="Z23" s="142">
        <v>12</v>
      </c>
      <c r="AA23" s="142">
        <v>8</v>
      </c>
      <c r="AB23" s="142">
        <v>2</v>
      </c>
      <c r="AC23" s="142">
        <v>22</v>
      </c>
      <c r="AD23" s="142" t="s">
        <v>185</v>
      </c>
    </row>
    <row r="24" spans="1:30">
      <c r="A24" s="137">
        <v>43688</v>
      </c>
      <c r="B24" s="138" t="s">
        <v>751</v>
      </c>
      <c r="C24" s="138">
        <v>102</v>
      </c>
      <c r="D24" s="138" t="s">
        <v>40</v>
      </c>
      <c r="E24" s="138" t="s">
        <v>752</v>
      </c>
      <c r="F24" s="138" t="s">
        <v>218</v>
      </c>
      <c r="G24" s="139">
        <v>36</v>
      </c>
      <c r="H24" s="139">
        <v>111</v>
      </c>
      <c r="I24" s="139">
        <v>7.3</v>
      </c>
      <c r="J24" s="139">
        <v>45.8</v>
      </c>
      <c r="K24" s="140">
        <v>0.76</v>
      </c>
      <c r="L24" s="141">
        <v>8.0000000000000002E-3</v>
      </c>
      <c r="M24" s="139">
        <v>3.7</v>
      </c>
      <c r="N24" s="139" t="s">
        <v>219</v>
      </c>
      <c r="W24" s="139">
        <v>3</v>
      </c>
      <c r="X24" s="139">
        <v>1</v>
      </c>
      <c r="Y24" s="139">
        <v>2</v>
      </c>
      <c r="Z24" s="139">
        <v>9</v>
      </c>
      <c r="AA24" s="139">
        <v>2</v>
      </c>
      <c r="AB24" s="139">
        <v>2</v>
      </c>
      <c r="AC24" s="139">
        <v>13</v>
      </c>
      <c r="AD24" s="139" t="s">
        <v>183</v>
      </c>
    </row>
    <row r="25" spans="1:30">
      <c r="A25" s="137">
        <v>43773</v>
      </c>
      <c r="B25" s="138" t="s">
        <v>777</v>
      </c>
      <c r="C25" s="138">
        <v>102</v>
      </c>
      <c r="D25" s="138" t="s">
        <v>40</v>
      </c>
      <c r="E25" s="138" t="s">
        <v>318</v>
      </c>
      <c r="F25" s="138" t="s">
        <v>218</v>
      </c>
      <c r="G25" s="139">
        <v>22</v>
      </c>
      <c r="H25" s="139">
        <v>61.1</v>
      </c>
      <c r="I25" s="139">
        <v>6.4</v>
      </c>
      <c r="J25" s="139">
        <v>44.9</v>
      </c>
      <c r="K25" s="140">
        <v>0.65</v>
      </c>
      <c r="L25" s="141">
        <v>4.0000000000000001E-3</v>
      </c>
      <c r="M25" s="139">
        <v>0.3</v>
      </c>
      <c r="N25" s="139" t="s">
        <v>219</v>
      </c>
    </row>
    <row r="26" spans="1:30">
      <c r="A26" s="137">
        <v>43871</v>
      </c>
      <c r="B26" s="138" t="s">
        <v>814</v>
      </c>
      <c r="C26" s="138">
        <v>102</v>
      </c>
      <c r="D26" s="138" t="s">
        <v>40</v>
      </c>
      <c r="E26" s="138" t="s">
        <v>318</v>
      </c>
      <c r="F26" s="138" t="s">
        <v>218</v>
      </c>
      <c r="G26" s="139">
        <v>14</v>
      </c>
      <c r="H26" s="139">
        <v>53.8</v>
      </c>
      <c r="I26" s="139">
        <v>7</v>
      </c>
      <c r="J26" s="139">
        <v>48</v>
      </c>
      <c r="K26" s="140">
        <v>0.63</v>
      </c>
      <c r="L26" s="141">
        <v>4.4999999999999998E-2</v>
      </c>
      <c r="M26" s="139">
        <v>2.5</v>
      </c>
      <c r="N26" s="139" t="s">
        <v>219</v>
      </c>
    </row>
    <row r="27" spans="1:30">
      <c r="A27" s="137">
        <v>44149</v>
      </c>
      <c r="B27" s="138" t="s">
        <v>830</v>
      </c>
      <c r="C27" s="138">
        <v>102</v>
      </c>
      <c r="D27" s="138" t="s">
        <v>40</v>
      </c>
      <c r="E27" s="138" t="s">
        <v>318</v>
      </c>
      <c r="F27" s="138" t="s">
        <v>218</v>
      </c>
      <c r="G27" s="139">
        <v>22</v>
      </c>
      <c r="H27" s="139">
        <v>88.8</v>
      </c>
      <c r="I27" s="139">
        <v>7.3</v>
      </c>
      <c r="J27" s="139">
        <v>39.1</v>
      </c>
      <c r="K27" s="140">
        <v>0.38</v>
      </c>
      <c r="L27" s="141">
        <v>4.0000000000000001E-3</v>
      </c>
      <c r="M27" s="139">
        <v>1.3</v>
      </c>
      <c r="N27" s="139">
        <v>1.3</v>
      </c>
    </row>
    <row r="28" spans="1:30">
      <c r="A28" s="137">
        <v>44249</v>
      </c>
      <c r="B28" s="138" t="s">
        <v>856</v>
      </c>
      <c r="C28" s="138">
        <v>102</v>
      </c>
      <c r="D28" s="138" t="s">
        <v>40</v>
      </c>
      <c r="E28" s="138" t="s">
        <v>857</v>
      </c>
      <c r="F28" s="138" t="s">
        <v>218</v>
      </c>
      <c r="G28" s="138">
        <v>18</v>
      </c>
      <c r="H28" s="138">
        <v>71.3</v>
      </c>
      <c r="I28" s="138">
        <v>7</v>
      </c>
      <c r="J28" s="138">
        <v>53.1</v>
      </c>
      <c r="K28" s="138">
        <v>0.53</v>
      </c>
      <c r="L28" s="138">
        <v>8.0000000000000002E-3</v>
      </c>
      <c r="M28" s="138">
        <v>0.4</v>
      </c>
      <c r="N28" s="138">
        <v>6.6</v>
      </c>
    </row>
    <row r="29" spans="1:30">
      <c r="A29" s="137">
        <v>44319</v>
      </c>
      <c r="B29" s="138" t="s">
        <v>871</v>
      </c>
      <c r="C29" s="138">
        <v>102</v>
      </c>
      <c r="D29" s="138" t="s">
        <v>40</v>
      </c>
      <c r="E29" s="138" t="s">
        <v>752</v>
      </c>
      <c r="F29" s="138" t="s">
        <v>218</v>
      </c>
      <c r="G29" s="138">
        <v>16</v>
      </c>
      <c r="H29" s="138">
        <v>51.3</v>
      </c>
      <c r="I29" s="138">
        <v>7</v>
      </c>
      <c r="J29" s="138">
        <v>42.7</v>
      </c>
      <c r="K29" s="138">
        <v>0.47</v>
      </c>
      <c r="L29" s="138">
        <v>3.5000000000000003E-2</v>
      </c>
      <c r="M29" s="138">
        <v>1.9</v>
      </c>
      <c r="N29" s="138">
        <v>14.4</v>
      </c>
    </row>
    <row r="30" spans="1:30" s="31" customFormat="1">
      <c r="A30" s="137">
        <v>44417</v>
      </c>
      <c r="B30" s="138" t="s">
        <v>892</v>
      </c>
      <c r="C30" s="138">
        <v>102</v>
      </c>
      <c r="D30" s="138" t="str">
        <f>VLOOKUP(C30,site.locations!$A$2:$I$27,2)</f>
        <v>West Fork (Brentwood Park)</v>
      </c>
      <c r="E30" s="138" t="s">
        <v>893</v>
      </c>
      <c r="F30" s="138" t="s">
        <v>218</v>
      </c>
      <c r="G30" s="138">
        <v>44</v>
      </c>
      <c r="H30" s="138">
        <v>112.8</v>
      </c>
      <c r="I30" s="138">
        <v>7.5</v>
      </c>
      <c r="J30" s="138">
        <v>58.9</v>
      </c>
      <c r="K30" s="138">
        <v>0.23</v>
      </c>
      <c r="L30" s="138">
        <v>0</v>
      </c>
      <c r="M30" s="138">
        <v>1.3</v>
      </c>
      <c r="N30" s="138">
        <v>1.2</v>
      </c>
      <c r="O30" s="48"/>
      <c r="P30" s="48"/>
      <c r="Q30" s="50">
        <v>0.4375</v>
      </c>
      <c r="R30" s="48">
        <v>82</v>
      </c>
      <c r="S30" s="48">
        <v>89</v>
      </c>
      <c r="T30" s="67">
        <f t="shared" ref="T30:U33" si="0">CONVERT(R30,"F","C")</f>
        <v>27.777777777777779</v>
      </c>
      <c r="U30" s="67">
        <f t="shared" si="0"/>
        <v>31.666666666666664</v>
      </c>
      <c r="V30" s="48"/>
      <c r="W30" s="48">
        <v>3</v>
      </c>
      <c r="X30" s="48">
        <v>3</v>
      </c>
      <c r="Y30" s="48">
        <v>0</v>
      </c>
      <c r="Z30" s="48">
        <v>9</v>
      </c>
      <c r="AA30" s="48">
        <v>6</v>
      </c>
      <c r="AB30" s="48">
        <v>0</v>
      </c>
      <c r="AC30" s="48">
        <v>15</v>
      </c>
      <c r="AD30" s="48" t="s">
        <v>183</v>
      </c>
    </row>
    <row r="31" spans="1:30" ht="15" customHeight="1">
      <c r="A31" s="137">
        <v>44509</v>
      </c>
      <c r="B31" s="138" t="s">
        <v>909</v>
      </c>
      <c r="C31" s="138">
        <v>102</v>
      </c>
      <c r="D31" s="138" t="s">
        <v>40</v>
      </c>
      <c r="E31" s="138" t="s">
        <v>600</v>
      </c>
      <c r="F31" s="138" t="s">
        <v>218</v>
      </c>
      <c r="G31" s="138">
        <v>38</v>
      </c>
      <c r="H31" s="138">
        <v>99.3</v>
      </c>
      <c r="I31" s="138">
        <v>7.8</v>
      </c>
      <c r="J31" s="138">
        <v>58.4</v>
      </c>
      <c r="K31" s="138">
        <v>0.56000000000000005</v>
      </c>
      <c r="L31" s="141">
        <v>0</v>
      </c>
      <c r="M31" s="138">
        <v>0.7</v>
      </c>
      <c r="N31" s="138">
        <v>0.8</v>
      </c>
      <c r="Q31" s="50">
        <v>0.54166666666666663</v>
      </c>
      <c r="R31" s="48">
        <v>59</v>
      </c>
      <c r="S31" s="48">
        <v>61</v>
      </c>
      <c r="T31" s="67">
        <f t="shared" si="0"/>
        <v>15</v>
      </c>
      <c r="U31" s="67">
        <f t="shared" si="0"/>
        <v>16.111111111111111</v>
      </c>
    </row>
    <row r="32" spans="1:30" s="31" customFormat="1" ht="17.100000000000001" customHeight="1">
      <c r="A32" s="61">
        <v>44605</v>
      </c>
      <c r="B32" s="41" t="s">
        <v>946</v>
      </c>
      <c r="C32" s="48">
        <v>102</v>
      </c>
      <c r="D32" s="48" t="s">
        <v>40</v>
      </c>
      <c r="E32" s="41" t="s">
        <v>947</v>
      </c>
      <c r="F32" s="41" t="s">
        <v>218</v>
      </c>
      <c r="G32" s="41">
        <v>20</v>
      </c>
      <c r="H32" s="42">
        <v>59.9</v>
      </c>
      <c r="I32" s="42">
        <v>6.7</v>
      </c>
      <c r="J32" s="42">
        <v>48.1</v>
      </c>
      <c r="K32" s="43">
        <v>0.49</v>
      </c>
      <c r="L32" s="44">
        <v>0</v>
      </c>
      <c r="M32" s="42">
        <v>0</v>
      </c>
      <c r="N32" s="42">
        <v>4.2</v>
      </c>
      <c r="O32" s="47">
        <v>13.13</v>
      </c>
      <c r="P32" s="47">
        <v>108.1</v>
      </c>
      <c r="Q32" s="50">
        <v>0.58333333333333337</v>
      </c>
      <c r="R32" s="48">
        <v>44</v>
      </c>
      <c r="S32" s="48">
        <v>50</v>
      </c>
      <c r="T32" s="67">
        <f t="shared" si="0"/>
        <v>6.6666666666666661</v>
      </c>
      <c r="U32" s="67">
        <f t="shared" si="0"/>
        <v>10</v>
      </c>
      <c r="V32" s="48">
        <v>6.9</v>
      </c>
      <c r="W32" s="48"/>
      <c r="X32" s="48"/>
      <c r="Y32" s="48"/>
      <c r="Z32" s="48"/>
      <c r="AA32" s="48"/>
      <c r="AB32" s="48"/>
      <c r="AC32" s="48"/>
      <c r="AD32" s="48"/>
    </row>
    <row r="33" spans="1:125" s="111" customFormat="1" ht="15.95" customHeight="1">
      <c r="A33" s="61">
        <v>44691</v>
      </c>
      <c r="B33" s="41" t="s">
        <v>959</v>
      </c>
      <c r="C33" s="48">
        <v>102</v>
      </c>
      <c r="D33" s="48" t="s">
        <v>40</v>
      </c>
      <c r="E33" s="41" t="s">
        <v>40</v>
      </c>
      <c r="F33" s="41" t="s">
        <v>218</v>
      </c>
      <c r="G33" s="42">
        <v>22</v>
      </c>
      <c r="H33" s="42">
        <v>60.1</v>
      </c>
      <c r="I33" s="41">
        <v>6.9</v>
      </c>
      <c r="J33" s="42">
        <v>36.299999999999997</v>
      </c>
      <c r="K33" s="41">
        <v>0.33</v>
      </c>
      <c r="L33" s="41">
        <v>2.1000000000000001E-2</v>
      </c>
      <c r="M33" s="42">
        <v>0.7</v>
      </c>
      <c r="N33" s="42">
        <v>7.2</v>
      </c>
      <c r="O33" s="47"/>
      <c r="P33" s="47"/>
      <c r="Q33" s="50">
        <v>0.58333333333333337</v>
      </c>
      <c r="R33" s="48">
        <v>71</v>
      </c>
      <c r="S33" s="48">
        <v>85</v>
      </c>
      <c r="T33" s="67">
        <f t="shared" si="0"/>
        <v>21.666666666666668</v>
      </c>
      <c r="U33" s="67">
        <f t="shared" si="0"/>
        <v>29.444444444444443</v>
      </c>
      <c r="V33" s="48">
        <v>24.3</v>
      </c>
      <c r="W33" s="48">
        <v>2</v>
      </c>
      <c r="X33" s="48">
        <v>3</v>
      </c>
      <c r="Y33" s="48">
        <v>0</v>
      </c>
      <c r="Z33" s="48">
        <f>W33*index!$B$2</f>
        <v>6</v>
      </c>
      <c r="AA33" s="48">
        <f>X33*index!$B$3</f>
        <v>6</v>
      </c>
      <c r="AB33" s="48">
        <f>Y33*index!$B$4</f>
        <v>0</v>
      </c>
      <c r="AC33" s="48">
        <f>SUM(Z33:AB33)</f>
        <v>12</v>
      </c>
      <c r="AD33" s="48" t="str">
        <f>VLOOKUP(AC33,index!$A$6:$B$55,2,FALSE)</f>
        <v>Fair</v>
      </c>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row>
    <row r="34" spans="1:125" s="98" customFormat="1" ht="15.6">
      <c r="A34" s="61">
        <v>44784</v>
      </c>
      <c r="B34" s="41" t="s">
        <v>991</v>
      </c>
      <c r="C34" s="48">
        <v>102</v>
      </c>
      <c r="D34" s="48" t="s">
        <v>40</v>
      </c>
      <c r="E34" s="41" t="s">
        <v>992</v>
      </c>
      <c r="F34" s="41" t="s">
        <v>218</v>
      </c>
      <c r="G34" s="268">
        <v>58</v>
      </c>
      <c r="H34" s="42">
        <v>146.9</v>
      </c>
      <c r="I34" s="42">
        <v>8.4</v>
      </c>
      <c r="J34" s="42">
        <v>97.1</v>
      </c>
      <c r="K34" s="43">
        <v>0.32</v>
      </c>
      <c r="L34" s="44">
        <v>0</v>
      </c>
      <c r="M34" s="42">
        <v>1.8</v>
      </c>
      <c r="N34" s="42">
        <v>0.9</v>
      </c>
      <c r="O34" s="74">
        <v>7.43</v>
      </c>
      <c r="P34" s="47">
        <v>92.3</v>
      </c>
      <c r="Q34" s="50">
        <v>0.43055555555555558</v>
      </c>
      <c r="R34" s="48">
        <f>CONVERT(T34,"C","F")</f>
        <v>77</v>
      </c>
      <c r="S34" s="48">
        <f>CONVERT(U34,"C","F")</f>
        <v>84.2</v>
      </c>
      <c r="T34" s="48">
        <v>25</v>
      </c>
      <c r="U34" s="48">
        <v>29</v>
      </c>
      <c r="V34" s="48">
        <v>25.9</v>
      </c>
      <c r="W34" s="48">
        <v>4</v>
      </c>
      <c r="X34" s="48">
        <v>1</v>
      </c>
      <c r="Y34" s="48">
        <v>1</v>
      </c>
      <c r="Z34" s="48">
        <f>W34*index!$B$2</f>
        <v>12</v>
      </c>
      <c r="AA34" s="48">
        <f>X34*index!$B$3</f>
        <v>2</v>
      </c>
      <c r="AB34" s="48">
        <f>Y34*index!$B$4</f>
        <v>1</v>
      </c>
      <c r="AC34" s="48">
        <f t="shared" ref="AC34:AC39" si="1">SUM(Z34:AB34)</f>
        <v>15</v>
      </c>
      <c r="AD34" s="48" t="str">
        <f>VLOOKUP(AC34,index!$A$6:$B$55,2,FALSE)</f>
        <v>Fair</v>
      </c>
    </row>
    <row r="35" spans="1:125" s="98" customFormat="1" ht="15.6">
      <c r="A35" s="61">
        <v>44875.489583333299</v>
      </c>
      <c r="B35" s="41" t="s">
        <v>1014</v>
      </c>
      <c r="C35" s="48">
        <v>102</v>
      </c>
      <c r="D35" s="48" t="s">
        <v>40</v>
      </c>
      <c r="E35" s="41" t="s">
        <v>1015</v>
      </c>
      <c r="F35" s="41" t="s">
        <v>218</v>
      </c>
      <c r="G35" s="41">
        <v>40</v>
      </c>
      <c r="H35" s="41">
        <v>127.7</v>
      </c>
      <c r="I35" s="41">
        <v>7.6</v>
      </c>
      <c r="J35" s="41">
        <v>76.900000000000006</v>
      </c>
      <c r="K35" s="41">
        <v>1.59</v>
      </c>
      <c r="L35" s="41">
        <v>0.03</v>
      </c>
      <c r="M35" s="43">
        <v>0</v>
      </c>
      <c r="N35" s="41">
        <v>0.7</v>
      </c>
      <c r="O35" s="212">
        <v>6.17</v>
      </c>
      <c r="P35" s="67">
        <v>74</v>
      </c>
      <c r="Q35" s="50">
        <v>0.35416666666666669</v>
      </c>
      <c r="R35" s="48">
        <v>69</v>
      </c>
      <c r="S35" s="48">
        <v>79</v>
      </c>
      <c r="T35" s="67">
        <f t="shared" ref="T35:U39" si="2">CONVERT(R35,"F","C")</f>
        <v>20.555555555555554</v>
      </c>
      <c r="U35" s="67">
        <f t="shared" si="2"/>
        <v>26.111111111111111</v>
      </c>
      <c r="V35" s="48">
        <v>19.899999999999999</v>
      </c>
      <c r="W35" s="48">
        <v>4</v>
      </c>
      <c r="X35" s="48">
        <v>2</v>
      </c>
      <c r="Y35" s="48">
        <v>2</v>
      </c>
      <c r="Z35" s="48">
        <f>W35*index!$B$2</f>
        <v>12</v>
      </c>
      <c r="AA35" s="48">
        <f>X35*index!$B$3</f>
        <v>4</v>
      </c>
      <c r="AB35" s="48">
        <f>Y35*index!$B$4</f>
        <v>2</v>
      </c>
      <c r="AC35" s="48">
        <f t="shared" si="1"/>
        <v>18</v>
      </c>
      <c r="AD35" s="48" t="str">
        <f>VLOOKUP(AC35,index!$A$6:$B$55,2,FALSE)</f>
        <v>Good</v>
      </c>
    </row>
    <row r="36" spans="1:125" s="98" customFormat="1" ht="15.6">
      <c r="A36" s="61">
        <v>44970.673611111102</v>
      </c>
      <c r="B36" s="41" t="s">
        <v>1036</v>
      </c>
      <c r="C36" s="48">
        <v>102</v>
      </c>
      <c r="D36" s="48" t="str">
        <f>VLOOKUP(C36,site.locations!$A$3:$B$27,2,FALSE)</f>
        <v>West Fork (Brentwood Park)</v>
      </c>
      <c r="E36" s="41" t="s">
        <v>1037</v>
      </c>
      <c r="F36" s="41" t="s">
        <v>218</v>
      </c>
      <c r="G36" s="42">
        <v>14</v>
      </c>
      <c r="H36" s="42">
        <v>57.2</v>
      </c>
      <c r="I36" s="42">
        <v>7</v>
      </c>
      <c r="J36" s="42">
        <v>41.5</v>
      </c>
      <c r="K36" s="43">
        <v>1.1100000000000001</v>
      </c>
      <c r="L36" s="41">
        <v>8.9999999999999993E-3</v>
      </c>
      <c r="M36" s="42">
        <v>0</v>
      </c>
      <c r="N36" s="42">
        <v>5.4</v>
      </c>
      <c r="O36" s="74">
        <v>9.6999999999999993</v>
      </c>
      <c r="P36" s="47">
        <v>100.6</v>
      </c>
      <c r="Q36" s="50">
        <v>0.70833333333333337</v>
      </c>
      <c r="R36" s="47">
        <v>62</v>
      </c>
      <c r="S36" s="47">
        <v>86</v>
      </c>
      <c r="T36" s="67">
        <f t="shared" si="2"/>
        <v>16.666666666666668</v>
      </c>
      <c r="U36" s="67">
        <f t="shared" si="2"/>
        <v>30</v>
      </c>
      <c r="V36" s="48">
        <v>17.2</v>
      </c>
      <c r="W36" s="48">
        <v>4</v>
      </c>
      <c r="X36" s="48">
        <v>2</v>
      </c>
      <c r="Y36" s="48">
        <v>1</v>
      </c>
      <c r="Z36" s="48">
        <f>W37*index!$B$2</f>
        <v>6</v>
      </c>
      <c r="AA36" s="48">
        <f>X37*index!$B$3</f>
        <v>6</v>
      </c>
      <c r="AB36" s="48">
        <f>Y37*index!$B$4</f>
        <v>2</v>
      </c>
      <c r="AC36" s="48">
        <f t="shared" si="1"/>
        <v>14</v>
      </c>
      <c r="AD36" s="48" t="str">
        <f>VLOOKUP(AC36,index!$A$6:$B$55,2,FALSE)</f>
        <v>Fair</v>
      </c>
    </row>
    <row r="37" spans="1:125" s="98" customFormat="1" ht="17.100000000000001" customHeight="1">
      <c r="A37" s="276">
        <v>45055</v>
      </c>
      <c r="B37" s="275" t="s">
        <v>1059</v>
      </c>
      <c r="C37" s="48">
        <v>102</v>
      </c>
      <c r="D37" s="48" t="str">
        <f>VLOOKUP(C37,site.locations!$A$3:$B$27,2,FALSE)</f>
        <v>West Fork (Brentwood Park)</v>
      </c>
      <c r="E37" s="275" t="s">
        <v>1060</v>
      </c>
      <c r="F37" s="275" t="s">
        <v>218</v>
      </c>
      <c r="G37" s="275">
        <v>30</v>
      </c>
      <c r="H37" s="275">
        <v>77.599999999999994</v>
      </c>
      <c r="I37" s="275">
        <v>7.1</v>
      </c>
      <c r="J37" s="275">
        <v>48.4</v>
      </c>
      <c r="K37" s="275">
        <v>0.35</v>
      </c>
      <c r="L37" s="275">
        <v>2.8000000000000001E-2</v>
      </c>
      <c r="M37" s="275">
        <v>1.3</v>
      </c>
      <c r="N37" s="275">
        <v>2.2999999999999998</v>
      </c>
      <c r="O37" s="74">
        <v>9.8000000000000007</v>
      </c>
      <c r="P37" s="47">
        <v>97.9</v>
      </c>
      <c r="Q37" s="50">
        <v>0.66666666666666663</v>
      </c>
      <c r="R37" s="47">
        <v>62</v>
      </c>
      <c r="S37" s="47">
        <v>92</v>
      </c>
      <c r="T37" s="67">
        <f t="shared" si="2"/>
        <v>16.666666666666668</v>
      </c>
      <c r="U37" s="67">
        <f t="shared" si="2"/>
        <v>33.333333333333336</v>
      </c>
      <c r="V37" s="48">
        <v>17.5</v>
      </c>
      <c r="W37" s="48">
        <v>2</v>
      </c>
      <c r="X37" s="48">
        <v>3</v>
      </c>
      <c r="Y37" s="48">
        <v>2</v>
      </c>
      <c r="Z37" s="48">
        <f>W37*index!$B$2</f>
        <v>6</v>
      </c>
      <c r="AA37" s="48">
        <f>X37*index!$B$3</f>
        <v>6</v>
      </c>
      <c r="AB37" s="48">
        <f>Y37*index!$B$4</f>
        <v>2</v>
      </c>
      <c r="AC37" s="48">
        <f t="shared" si="1"/>
        <v>14</v>
      </c>
      <c r="AD37" s="48" t="str">
        <f>VLOOKUP(AC37,index!$A$6:$B$55,2,FALSE)</f>
        <v>Fair</v>
      </c>
    </row>
    <row r="38" spans="1:125" s="98" customFormat="1" ht="15.6">
      <c r="A38" s="276">
        <v>45145.416666666701</v>
      </c>
      <c r="B38" s="275" t="s">
        <v>1075</v>
      </c>
      <c r="C38" s="48">
        <v>102</v>
      </c>
      <c r="D38" s="48" t="str">
        <f>VLOOKUP(C38,site.locations!$A$3:$B$27,2,FALSE)</f>
        <v>West Fork (Brentwood Park)</v>
      </c>
      <c r="E38" s="275" t="s">
        <v>1076</v>
      </c>
      <c r="F38" s="275" t="s">
        <v>218</v>
      </c>
      <c r="G38" s="277">
        <v>64</v>
      </c>
      <c r="H38" s="277">
        <v>145.5</v>
      </c>
      <c r="I38" s="277">
        <v>7.1</v>
      </c>
      <c r="J38" s="277">
        <v>84.9</v>
      </c>
      <c r="K38" s="278">
        <v>0.22900000000000001</v>
      </c>
      <c r="L38" s="279">
        <v>3.4000000000000002E-2</v>
      </c>
      <c r="M38" s="277">
        <v>5.0999999999999996</v>
      </c>
      <c r="N38" s="277">
        <v>1.8</v>
      </c>
      <c r="O38" s="74">
        <v>7.39</v>
      </c>
      <c r="P38" s="47">
        <v>84.4</v>
      </c>
      <c r="Q38" s="50">
        <v>0.38541666666666669</v>
      </c>
      <c r="R38" s="47">
        <v>68</v>
      </c>
      <c r="S38" s="47">
        <v>74</v>
      </c>
      <c r="T38" s="67">
        <f t="shared" si="2"/>
        <v>20</v>
      </c>
      <c r="U38" s="67">
        <f t="shared" si="2"/>
        <v>23.333333333333332</v>
      </c>
      <c r="V38" s="48">
        <v>68</v>
      </c>
      <c r="W38" s="48">
        <v>4</v>
      </c>
      <c r="X38" s="48">
        <v>1</v>
      </c>
      <c r="Y38" s="48">
        <v>1</v>
      </c>
      <c r="Z38" s="48">
        <f>W38*index!$B$2</f>
        <v>12</v>
      </c>
      <c r="AA38" s="48">
        <f>X38*index!$B$3</f>
        <v>2</v>
      </c>
      <c r="AB38" s="48">
        <f>Y38*index!$B$4</f>
        <v>1</v>
      </c>
      <c r="AC38" s="48">
        <f t="shared" si="1"/>
        <v>15</v>
      </c>
      <c r="AD38" s="48" t="str">
        <f>VLOOKUP(AC38,index!$A$6:$B$55,2,FALSE)</f>
        <v>Fair</v>
      </c>
    </row>
    <row r="39" spans="1:125" s="98" customFormat="1" ht="15.6">
      <c r="A39" s="61">
        <v>45238</v>
      </c>
      <c r="B39" s="41" t="s">
        <v>1103</v>
      </c>
      <c r="C39" s="269">
        <v>102</v>
      </c>
      <c r="D39" s="71" t="s">
        <v>40</v>
      </c>
      <c r="E39" s="41" t="s">
        <v>1104</v>
      </c>
      <c r="F39" s="41" t="s">
        <v>218</v>
      </c>
      <c r="G39" s="41">
        <v>48</v>
      </c>
      <c r="H39" s="42">
        <v>117.9</v>
      </c>
      <c r="I39" s="42">
        <v>7.3</v>
      </c>
      <c r="J39" s="42">
        <v>71.5</v>
      </c>
      <c r="K39" s="43">
        <v>0.31</v>
      </c>
      <c r="L39" s="44">
        <v>8.9999999999999993E-3</v>
      </c>
      <c r="M39" s="42">
        <v>0</v>
      </c>
      <c r="N39" s="42">
        <v>0.6</v>
      </c>
      <c r="O39" s="74">
        <v>8.3800000000000008</v>
      </c>
      <c r="P39" s="47">
        <v>104</v>
      </c>
      <c r="Q39" s="50">
        <v>0.44791666666666669</v>
      </c>
      <c r="R39" s="47">
        <v>77</v>
      </c>
      <c r="S39" s="47">
        <v>79</v>
      </c>
      <c r="T39" s="67">
        <f t="shared" si="2"/>
        <v>25</v>
      </c>
      <c r="U39" s="67">
        <f t="shared" si="2"/>
        <v>26.111111111111111</v>
      </c>
      <c r="V39" s="48">
        <v>77</v>
      </c>
      <c r="W39" s="48">
        <v>5</v>
      </c>
      <c r="X39" s="48">
        <v>1</v>
      </c>
      <c r="Y39" s="48">
        <v>3</v>
      </c>
      <c r="Z39" s="48">
        <f>W39*index!$B$2</f>
        <v>15</v>
      </c>
      <c r="AA39" s="48">
        <f>X39*index!$B$3</f>
        <v>2</v>
      </c>
      <c r="AB39" s="48">
        <f>Y39*index!$B$4</f>
        <v>3</v>
      </c>
      <c r="AC39" s="48">
        <f t="shared" si="1"/>
        <v>20</v>
      </c>
      <c r="AD39" s="48" t="str">
        <f>VLOOKUP(AC39,index!$A$6:$B$55,2,FALSE)</f>
        <v>Good</v>
      </c>
    </row>
    <row r="40" spans="1:125">
      <c r="A40" s="226">
        <v>45328</v>
      </c>
      <c r="B40" s="41" t="s">
        <v>1125</v>
      </c>
      <c r="C40" s="41">
        <v>102</v>
      </c>
      <c r="D40" s="71" t="s">
        <v>40</v>
      </c>
      <c r="E40" s="41" t="s">
        <v>1104</v>
      </c>
      <c r="F40" s="41" t="s">
        <v>218</v>
      </c>
      <c r="G40" s="42">
        <v>16</v>
      </c>
      <c r="H40" s="42">
        <v>61.7</v>
      </c>
      <c r="I40" s="42">
        <v>7.4</v>
      </c>
      <c r="J40" s="42">
        <v>50.1</v>
      </c>
      <c r="K40" s="43">
        <v>0.80300000000000005</v>
      </c>
      <c r="L40" s="44">
        <v>2.5999999999999999E-2</v>
      </c>
      <c r="M40" s="42">
        <v>0.1</v>
      </c>
      <c r="N40" s="42">
        <v>8.6</v>
      </c>
      <c r="O40" s="212">
        <v>14.05</v>
      </c>
      <c r="P40" s="67">
        <v>120.5</v>
      </c>
      <c r="Q40" s="50">
        <v>0.45833333333333331</v>
      </c>
      <c r="R40" s="48">
        <v>42</v>
      </c>
      <c r="S40" s="48">
        <v>50</v>
      </c>
      <c r="T40" s="48" t="s">
        <v>836</v>
      </c>
      <c r="V40" s="48">
        <v>7.5</v>
      </c>
    </row>
    <row r="41" spans="1:125">
      <c r="A41" s="61">
        <v>45427</v>
      </c>
      <c r="B41" s="41" t="s">
        <v>1146</v>
      </c>
      <c r="C41" s="41">
        <v>102</v>
      </c>
      <c r="D41" s="71" t="s">
        <v>40</v>
      </c>
      <c r="E41" s="41" t="s">
        <v>1104</v>
      </c>
      <c r="F41" s="41" t="s">
        <v>218</v>
      </c>
      <c r="G41" s="41">
        <v>24</v>
      </c>
      <c r="H41" s="41">
        <v>75.599999999999994</v>
      </c>
      <c r="I41" s="41">
        <v>8.3000000000000007</v>
      </c>
      <c r="J41" s="41">
        <v>41.3</v>
      </c>
      <c r="K41" s="41">
        <v>0.35</v>
      </c>
      <c r="L41" s="41">
        <v>2.5999999999999999E-2</v>
      </c>
      <c r="M41" s="41">
        <v>0.6</v>
      </c>
      <c r="N41" s="41">
        <v>5.8</v>
      </c>
      <c r="O41" s="212">
        <v>9.6999999999999993</v>
      </c>
      <c r="P41" s="67">
        <v>109</v>
      </c>
      <c r="Q41" s="50">
        <v>0.52083333333333337</v>
      </c>
      <c r="R41" s="48">
        <v>70</v>
      </c>
      <c r="S41" s="48">
        <v>75</v>
      </c>
      <c r="V41" s="48">
        <v>19.7</v>
      </c>
      <c r="W41" s="48">
        <v>2</v>
      </c>
      <c r="X41" s="48">
        <v>1</v>
      </c>
      <c r="Y41" s="48">
        <v>0</v>
      </c>
      <c r="Z41" s="48">
        <v>6</v>
      </c>
      <c r="AA41" s="48">
        <v>2</v>
      </c>
      <c r="AB41" s="48">
        <v>0</v>
      </c>
      <c r="AC41" s="48">
        <v>8</v>
      </c>
      <c r="AD41" s="48" t="s">
        <v>183</v>
      </c>
    </row>
    <row r="42" spans="1:125">
      <c r="A42" s="61">
        <v>45511</v>
      </c>
      <c r="B42" s="41" t="s">
        <v>1175</v>
      </c>
      <c r="C42" s="41">
        <v>102</v>
      </c>
      <c r="D42" s="41" t="s">
        <v>1176</v>
      </c>
      <c r="E42" s="41" t="s">
        <v>1176</v>
      </c>
      <c r="F42" s="41" t="s">
        <v>218</v>
      </c>
      <c r="G42" s="41">
        <v>68</v>
      </c>
      <c r="H42" s="41">
        <v>181.3</v>
      </c>
      <c r="I42" s="41">
        <v>7.3</v>
      </c>
      <c r="J42" s="41">
        <v>91.8</v>
      </c>
      <c r="K42" s="41">
        <v>0.13100000000000001</v>
      </c>
      <c r="L42" s="41">
        <v>2.4E-2</v>
      </c>
      <c r="M42" s="41">
        <v>8.3000000000000007</v>
      </c>
      <c r="N42" s="41">
        <v>5.3</v>
      </c>
      <c r="O42" s="74">
        <v>6.5</v>
      </c>
      <c r="P42" s="67">
        <v>75</v>
      </c>
      <c r="Q42" s="213">
        <v>0.375</v>
      </c>
      <c r="R42" s="67">
        <v>79.5</v>
      </c>
      <c r="S42" s="67">
        <v>80</v>
      </c>
      <c r="T42" s="67"/>
      <c r="U42" s="67"/>
      <c r="V42" s="67">
        <v>25.8</v>
      </c>
      <c r="W42" s="48">
        <v>2</v>
      </c>
      <c r="X42" s="67">
        <v>0</v>
      </c>
      <c r="Y42" s="67">
        <v>1</v>
      </c>
      <c r="Z42" s="67">
        <v>6</v>
      </c>
      <c r="AA42" s="67">
        <v>0</v>
      </c>
      <c r="AB42" s="67">
        <v>1</v>
      </c>
      <c r="AC42" s="67">
        <v>7</v>
      </c>
      <c r="AD42" s="48" t="s">
        <v>182</v>
      </c>
    </row>
    <row r="43" spans="1:125" ht="15.6">
      <c r="A43" s="233">
        <v>45617.631944444445</v>
      </c>
      <c r="B43" s="48" t="s">
        <v>1191</v>
      </c>
      <c r="C43" s="48">
        <v>102</v>
      </c>
      <c r="D43" s="48" t="s">
        <v>1015</v>
      </c>
      <c r="E43" s="48" t="s">
        <v>1015</v>
      </c>
      <c r="F43" s="48" t="s">
        <v>218</v>
      </c>
      <c r="G43" s="67">
        <v>24</v>
      </c>
      <c r="H43" s="67">
        <v>88.7</v>
      </c>
      <c r="I43" s="67">
        <v>7</v>
      </c>
      <c r="J43" s="67">
        <v>46.8</v>
      </c>
      <c r="K43" s="212">
        <v>0.95199999999999996</v>
      </c>
      <c r="L43" s="214">
        <v>1.4999999999999999E-2</v>
      </c>
      <c r="M43" s="67">
        <v>0</v>
      </c>
      <c r="N43" s="67">
        <v>3.1</v>
      </c>
      <c r="O43" s="212">
        <v>11.5</v>
      </c>
      <c r="P43" s="67">
        <v>108</v>
      </c>
      <c r="Q43" s="50">
        <v>0.54166666666666663</v>
      </c>
      <c r="R43" s="48">
        <v>54</v>
      </c>
      <c r="S43" s="48">
        <v>49</v>
      </c>
      <c r="T43" s="67">
        <f>(5/9)*(R43-32)</f>
        <v>12.222222222222223</v>
      </c>
      <c r="U43" s="67">
        <f>(5/9)*(S43-32)</f>
        <v>9.4444444444444446</v>
      </c>
      <c r="V43" s="48">
        <v>12.5</v>
      </c>
      <c r="W43" s="48" t="s">
        <v>1192</v>
      </c>
      <c r="X43" s="48" t="s">
        <v>1192</v>
      </c>
      <c r="Y43" s="48" t="s">
        <v>1192</v>
      </c>
      <c r="Z43" s="48" t="s">
        <v>1192</v>
      </c>
      <c r="AA43" s="48" t="s">
        <v>1192</v>
      </c>
      <c r="AB43" s="48" t="s">
        <v>1192</v>
      </c>
      <c r="AC43" s="48" t="s">
        <v>1192</v>
      </c>
      <c r="AD43" s="48" t="s">
        <v>1192</v>
      </c>
      <c r="AE43" s="110"/>
      <c r="AF43" s="110"/>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row>
    <row r="44" spans="1:125">
      <c r="A44" s="226">
        <v>45690.5625</v>
      </c>
      <c r="B44" s="41" t="s">
        <v>1220</v>
      </c>
      <c r="C44" s="48">
        <v>102</v>
      </c>
      <c r="D44" s="41" t="s">
        <v>557</v>
      </c>
      <c r="E44" s="41" t="s">
        <v>557</v>
      </c>
      <c r="F44" s="41" t="s">
        <v>218</v>
      </c>
      <c r="G44" s="42">
        <v>16</v>
      </c>
      <c r="H44" s="42">
        <v>65.400000000000006</v>
      </c>
      <c r="I44" s="42">
        <v>7.2</v>
      </c>
      <c r="J44" s="42">
        <v>45.3</v>
      </c>
      <c r="K44" s="43">
        <v>0.86099999999999999</v>
      </c>
      <c r="L44" s="44">
        <v>1.9E-2</v>
      </c>
      <c r="M44" s="42">
        <v>3.5</v>
      </c>
      <c r="N44" s="42">
        <v>13.3</v>
      </c>
      <c r="O44" s="48">
        <v>12.45</v>
      </c>
      <c r="P44" s="48">
        <v>114.5</v>
      </c>
      <c r="Q44" s="213">
        <v>0.5625</v>
      </c>
      <c r="R44" s="48">
        <v>52</v>
      </c>
      <c r="S44" s="48">
        <v>77</v>
      </c>
      <c r="T44" s="48">
        <f t="shared" ref="T44:U44" si="3">(R44-32)/1.8</f>
        <v>11.111111111111111</v>
      </c>
      <c r="U44" s="48">
        <f t="shared" si="3"/>
        <v>25</v>
      </c>
      <c r="V44" s="48">
        <v>11.3</v>
      </c>
      <c r="W44" s="48" t="s">
        <v>1192</v>
      </c>
      <c r="X44" s="48" t="s">
        <v>1192</v>
      </c>
      <c r="Y44" s="48" t="s">
        <v>1192</v>
      </c>
      <c r="Z44" s="48" t="s">
        <v>1192</v>
      </c>
      <c r="AA44" s="48" t="s">
        <v>1192</v>
      </c>
      <c r="AB44" s="48" t="s">
        <v>1192</v>
      </c>
      <c r="AC44" s="48" t="s">
        <v>1192</v>
      </c>
      <c r="AD44" s="48" t="s">
        <v>1192</v>
      </c>
    </row>
    <row r="45" spans="1:125" s="100" customFormat="1" ht="15.6">
      <c r="A45" s="61">
        <v>45782.652777777781</v>
      </c>
      <c r="B45" s="41" t="s">
        <v>1237</v>
      </c>
      <c r="C45" s="48">
        <v>102</v>
      </c>
      <c r="D45" s="41" t="s">
        <v>1238</v>
      </c>
      <c r="E45" s="41" t="s">
        <v>1238</v>
      </c>
      <c r="F45" s="41" t="s">
        <v>218</v>
      </c>
      <c r="G45" s="41">
        <v>20</v>
      </c>
      <c r="H45" s="42">
        <v>56.7</v>
      </c>
      <c r="I45" s="42">
        <v>6.7</v>
      </c>
      <c r="J45" s="42">
        <v>52.4</v>
      </c>
      <c r="K45" s="41">
        <v>0.36599999999999999</v>
      </c>
      <c r="L45" s="41">
        <v>4.1000000000000002E-2</v>
      </c>
      <c r="M45" s="42">
        <v>11</v>
      </c>
      <c r="N45" s="42">
        <v>33</v>
      </c>
      <c r="O45" s="67">
        <v>10.7</v>
      </c>
      <c r="P45" s="67">
        <v>114</v>
      </c>
      <c r="Q45" s="67">
        <v>0.57638888888888884</v>
      </c>
      <c r="R45" s="48">
        <v>68</v>
      </c>
      <c r="S45" s="48">
        <v>71</v>
      </c>
      <c r="T45" s="48">
        <f>(R45-32)/1.8</f>
        <v>20</v>
      </c>
      <c r="U45" s="48"/>
      <c r="V45" s="48">
        <v>18.5</v>
      </c>
      <c r="W45" s="48">
        <v>4</v>
      </c>
      <c r="X45" s="48">
        <v>1</v>
      </c>
      <c r="Y45" s="48">
        <v>1</v>
      </c>
      <c r="Z45" s="48">
        <v>12</v>
      </c>
      <c r="AA45" s="48">
        <v>2</v>
      </c>
      <c r="AB45" s="48">
        <v>1</v>
      </c>
      <c r="AC45" s="48">
        <v>15</v>
      </c>
      <c r="AD45" s="48" t="s">
        <v>183</v>
      </c>
    </row>
    <row r="46" spans="1:125" s="51" customFormat="1">
      <c r="A46" s="233">
        <v>45902</v>
      </c>
      <c r="B46" s="48" t="s">
        <v>1260</v>
      </c>
      <c r="C46" s="51">
        <v>102</v>
      </c>
      <c r="D46" s="56" t="s">
        <v>1176</v>
      </c>
      <c r="E46" s="56" t="s">
        <v>1176</v>
      </c>
      <c r="F46" s="56" t="s">
        <v>218</v>
      </c>
      <c r="G46" s="56">
        <v>68</v>
      </c>
      <c r="H46" s="56">
        <v>164.2</v>
      </c>
      <c r="I46" s="56">
        <v>7.4</v>
      </c>
      <c r="J46" s="56">
        <v>88</v>
      </c>
      <c r="K46" s="56">
        <v>0.40100000000000002</v>
      </c>
      <c r="L46" s="56">
        <v>1.6E-2</v>
      </c>
      <c r="M46" s="56">
        <v>1.9</v>
      </c>
      <c r="N46" s="56">
        <v>1.2</v>
      </c>
      <c r="O46" s="301">
        <v>9.4</v>
      </c>
      <c r="P46" s="302">
        <v>112.5</v>
      </c>
      <c r="Q46" s="288">
        <v>0.45833333333333331</v>
      </c>
      <c r="R46" s="51">
        <v>76</v>
      </c>
      <c r="S46" s="51">
        <v>76</v>
      </c>
      <c r="V46" s="51">
        <v>23.8</v>
      </c>
      <c r="W46" s="51">
        <v>2</v>
      </c>
      <c r="X46" s="51">
        <v>2</v>
      </c>
      <c r="Y46" s="51">
        <v>1</v>
      </c>
      <c r="Z46" s="51">
        <v>6</v>
      </c>
      <c r="AA46" s="51">
        <v>4</v>
      </c>
      <c r="AB46" s="51">
        <v>1</v>
      </c>
      <c r="AC46" s="51">
        <v>11</v>
      </c>
      <c r="AD46" s="51" t="s">
        <v>183</v>
      </c>
    </row>
    <row r="47" spans="1:125" ht="15.6">
      <c r="A47" s="340">
        <v>45993.479166666701</v>
      </c>
      <c r="B47" s="341" t="s">
        <v>1283</v>
      </c>
      <c r="C47" s="342">
        <v>102</v>
      </c>
      <c r="D47" s="341" t="s">
        <v>1176</v>
      </c>
      <c r="E47" s="341" t="s">
        <v>1176</v>
      </c>
      <c r="F47" s="341" t="s">
        <v>218</v>
      </c>
      <c r="G47" s="343">
        <v>36</v>
      </c>
      <c r="H47" s="343">
        <v>132.5</v>
      </c>
      <c r="I47" s="343">
        <v>7.5</v>
      </c>
      <c r="J47" s="343">
        <v>75.2</v>
      </c>
      <c r="K47" s="344">
        <v>0.54600000000000004</v>
      </c>
      <c r="L47" s="345">
        <v>9.8000000000000004E-2</v>
      </c>
      <c r="M47" s="343">
        <v>0</v>
      </c>
      <c r="N47" s="343">
        <v>1</v>
      </c>
      <c r="O47" s="346">
        <v>14.1</v>
      </c>
      <c r="P47" s="347">
        <v>119</v>
      </c>
      <c r="Q47" s="348">
        <v>0.47916666666666669</v>
      </c>
      <c r="R47" s="342">
        <v>46</v>
      </c>
      <c r="S47" s="342">
        <v>40</v>
      </c>
      <c r="T47" s="342"/>
      <c r="U47" s="342"/>
      <c r="V47" s="342">
        <v>7.6</v>
      </c>
      <c r="W47" s="342"/>
      <c r="X47" s="342"/>
      <c r="Y47" s="342"/>
      <c r="Z47" s="342"/>
      <c r="AA47" s="342"/>
      <c r="AB47" s="342"/>
      <c r="AC47" s="342"/>
      <c r="AD47" s="342"/>
      <c r="AE47" s="349"/>
      <c r="AF47" s="349"/>
      <c r="AG47" s="34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5"/>
  <sheetViews>
    <sheetView topLeftCell="A34" zoomScale="70" zoomScaleNormal="70" workbookViewId="0">
      <selection activeCell="A45" sqref="A45:AG45"/>
    </sheetView>
  </sheetViews>
  <sheetFormatPr defaultColWidth="8.85546875" defaultRowHeight="14.45"/>
  <cols>
    <col min="1" max="1" width="14.28515625" style="48" customWidth="1"/>
    <col min="2" max="2" width="15.7109375" style="48" bestFit="1" customWidth="1"/>
    <col min="3" max="3" width="12.140625" style="48" bestFit="1" customWidth="1"/>
    <col min="4" max="4" width="27.85546875" style="48" bestFit="1" customWidth="1"/>
    <col min="5" max="5" width="19.7109375" style="48" bestFit="1" customWidth="1"/>
    <col min="6" max="6" width="10" style="48" bestFit="1" customWidth="1"/>
    <col min="7" max="7" width="14.85546875" style="48" customWidth="1"/>
    <col min="8" max="8" width="13.42578125" style="48" customWidth="1"/>
    <col min="9" max="9" width="7.7109375" style="48" customWidth="1"/>
    <col min="10" max="10" width="17.140625" style="48" customWidth="1"/>
    <col min="11" max="11" width="14.7109375" style="48" customWidth="1"/>
    <col min="12" max="12" width="18" style="48" customWidth="1"/>
    <col min="13" max="13" width="18.28515625" style="48" customWidth="1"/>
    <col min="14" max="16" width="11.28515625" style="48" customWidth="1"/>
    <col min="17" max="17" width="11.7109375" style="48" bestFit="1" customWidth="1"/>
    <col min="18" max="18" width="18.140625" style="48" bestFit="1" customWidth="1"/>
    <col min="19" max="19" width="10.7109375" style="48" bestFit="1" customWidth="1"/>
    <col min="20" max="20" width="11.7109375" style="48" bestFit="1" customWidth="1"/>
    <col min="21" max="21" width="18.140625" style="48" bestFit="1" customWidth="1"/>
    <col min="22" max="22" width="18.140625" style="48" customWidth="1"/>
    <col min="23" max="29" width="10.42578125" style="48" customWidth="1"/>
    <col min="30" max="30" width="13.28515625" style="48" customWidth="1"/>
    <col min="31" max="31" width="14.28515625" customWidth="1"/>
  </cols>
  <sheetData>
    <row r="1" spans="1:30" s="123" customFormat="1">
      <c r="A1" s="132" t="s">
        <v>510</v>
      </c>
      <c r="B1" s="48"/>
      <c r="C1" s="48"/>
      <c r="D1" s="48"/>
      <c r="E1" s="48"/>
      <c r="F1" s="48"/>
      <c r="G1" s="48"/>
      <c r="H1" s="48"/>
      <c r="I1" s="48"/>
      <c r="J1" s="48"/>
      <c r="K1" s="48"/>
      <c r="L1" s="48"/>
      <c r="M1" s="48"/>
      <c r="N1" s="48"/>
      <c r="O1" s="48"/>
      <c r="P1" s="48"/>
      <c r="Q1" s="48"/>
      <c r="R1" s="48"/>
      <c r="S1" s="48"/>
      <c r="T1" s="48"/>
      <c r="U1" s="48"/>
      <c r="V1" s="48"/>
      <c r="W1" s="353" t="s">
        <v>1425</v>
      </c>
      <c r="X1" s="353"/>
      <c r="Y1" s="353"/>
      <c r="Z1" s="353" t="s">
        <v>1426</v>
      </c>
      <c r="AA1" s="353"/>
      <c r="AB1" s="353"/>
      <c r="AC1" s="48"/>
      <c r="AD1" s="48"/>
    </row>
    <row r="2" spans="1:30" s="124" customFormat="1" ht="43.15">
      <c r="A2" s="133" t="s">
        <v>186</v>
      </c>
      <c r="B2" s="127" t="s">
        <v>187</v>
      </c>
      <c r="C2" s="127" t="s">
        <v>188</v>
      </c>
      <c r="D2" s="127" t="s">
        <v>189</v>
      </c>
      <c r="E2" s="127" t="s">
        <v>1427</v>
      </c>
      <c r="F2" s="127" t="s">
        <v>191</v>
      </c>
      <c r="G2" s="134" t="s">
        <v>192</v>
      </c>
      <c r="H2" s="134" t="s">
        <v>193</v>
      </c>
      <c r="I2" s="134" t="s">
        <v>194</v>
      </c>
      <c r="J2" s="134" t="s">
        <v>195</v>
      </c>
      <c r="K2" s="135" t="s">
        <v>196</v>
      </c>
      <c r="L2" s="136" t="s">
        <v>197</v>
      </c>
      <c r="M2" s="134" t="s">
        <v>198</v>
      </c>
      <c r="N2" s="134" t="s">
        <v>199</v>
      </c>
      <c r="O2" s="134" t="s">
        <v>200</v>
      </c>
      <c r="P2" s="134" t="s">
        <v>201</v>
      </c>
      <c r="Q2" s="127" t="s">
        <v>202</v>
      </c>
      <c r="R2" s="127" t="s">
        <v>203</v>
      </c>
      <c r="S2" s="127" t="s">
        <v>204</v>
      </c>
      <c r="T2" s="127" t="s">
        <v>205</v>
      </c>
      <c r="U2" s="127" t="s">
        <v>206</v>
      </c>
      <c r="V2" s="127" t="s">
        <v>207</v>
      </c>
      <c r="W2" s="127" t="s">
        <v>1428</v>
      </c>
      <c r="X2" s="127" t="s">
        <v>1429</v>
      </c>
      <c r="Y2" s="127" t="s">
        <v>1430</v>
      </c>
      <c r="Z2" s="127" t="s">
        <v>1428</v>
      </c>
      <c r="AA2" s="127" t="s">
        <v>1429</v>
      </c>
      <c r="AB2" s="127" t="s">
        <v>1430</v>
      </c>
      <c r="AC2" s="127" t="s">
        <v>1431</v>
      </c>
      <c r="AD2" s="127" t="s">
        <v>1432</v>
      </c>
    </row>
    <row r="3" spans="1:30" s="123" customFormat="1" ht="15" customHeight="1">
      <c r="A3" s="258">
        <v>42226.364583333336</v>
      </c>
      <c r="B3" s="259" t="s">
        <v>383</v>
      </c>
      <c r="C3" s="259">
        <v>103</v>
      </c>
      <c r="D3" s="259" t="s">
        <v>45</v>
      </c>
      <c r="E3" s="274">
        <v>103</v>
      </c>
      <c r="F3" s="259" t="s">
        <v>218</v>
      </c>
      <c r="G3" s="260">
        <v>12</v>
      </c>
      <c r="H3" s="260">
        <v>34.4</v>
      </c>
      <c r="I3" s="260">
        <v>7</v>
      </c>
      <c r="J3" s="260">
        <v>37.6</v>
      </c>
      <c r="K3" s="261">
        <v>0.21</v>
      </c>
      <c r="L3" s="262">
        <v>2.4E-2</v>
      </c>
      <c r="M3" s="260">
        <v>1.6</v>
      </c>
      <c r="N3" s="260" t="s">
        <v>219</v>
      </c>
      <c r="O3" s="142"/>
      <c r="P3" s="142"/>
      <c r="Q3" s="48"/>
      <c r="R3" s="48"/>
      <c r="S3" s="48"/>
      <c r="T3" s="48"/>
      <c r="U3" s="48"/>
      <c r="V3" s="48"/>
      <c r="W3" s="144">
        <v>5</v>
      </c>
      <c r="X3" s="144">
        <v>2</v>
      </c>
      <c r="Y3" s="144">
        <v>2</v>
      </c>
      <c r="Z3" s="144">
        <v>15</v>
      </c>
      <c r="AA3" s="144">
        <v>4</v>
      </c>
      <c r="AB3" s="144">
        <v>2</v>
      </c>
      <c r="AC3" s="144">
        <v>21</v>
      </c>
      <c r="AD3" s="48" t="s">
        <v>184</v>
      </c>
    </row>
    <row r="4" spans="1:30" s="123" customFormat="1" ht="15" customHeight="1">
      <c r="A4" s="137">
        <v>42316.583333333336</v>
      </c>
      <c r="B4" s="138" t="s">
        <v>396</v>
      </c>
      <c r="C4" s="138">
        <v>103</v>
      </c>
      <c r="D4" s="138" t="s">
        <v>45</v>
      </c>
      <c r="E4" s="138" t="s">
        <v>46</v>
      </c>
      <c r="F4" s="138" t="s">
        <v>218</v>
      </c>
      <c r="G4" s="139">
        <v>10</v>
      </c>
      <c r="H4" s="139">
        <v>40.1</v>
      </c>
      <c r="I4" s="139">
        <v>6.8</v>
      </c>
      <c r="J4" s="139">
        <v>35.5</v>
      </c>
      <c r="K4" s="140">
        <v>0.63</v>
      </c>
      <c r="L4" s="141">
        <v>0.04</v>
      </c>
      <c r="M4" s="139">
        <v>3.1</v>
      </c>
      <c r="N4" s="139" t="s">
        <v>219</v>
      </c>
      <c r="O4" s="142"/>
      <c r="P4" s="142"/>
      <c r="Q4" s="48"/>
      <c r="R4" s="48"/>
      <c r="S4" s="48"/>
      <c r="T4" s="48"/>
      <c r="U4" s="48"/>
      <c r="V4" s="48"/>
      <c r="W4" s="48"/>
      <c r="X4" s="48"/>
      <c r="Y4" s="48"/>
      <c r="Z4" s="48"/>
      <c r="AA4" s="48"/>
      <c r="AB4" s="48"/>
      <c r="AC4" s="48"/>
      <c r="AD4" s="48"/>
    </row>
    <row r="5" spans="1:30" s="123" customFormat="1" ht="15" customHeight="1">
      <c r="A5" s="137">
        <v>42407.625</v>
      </c>
      <c r="B5" s="138" t="s">
        <v>411</v>
      </c>
      <c r="C5" s="138">
        <v>103</v>
      </c>
      <c r="D5" s="138" t="s">
        <v>45</v>
      </c>
      <c r="E5" s="138" t="s">
        <v>412</v>
      </c>
      <c r="F5" s="138" t="s">
        <v>218</v>
      </c>
      <c r="G5" s="139">
        <v>6</v>
      </c>
      <c r="H5" s="139">
        <v>20.2</v>
      </c>
      <c r="I5" s="139">
        <v>6.8</v>
      </c>
      <c r="J5" s="139">
        <v>22.5</v>
      </c>
      <c r="K5" s="140">
        <v>0.09</v>
      </c>
      <c r="L5" s="141">
        <v>4.3999999999999997E-2</v>
      </c>
      <c r="M5" s="139">
        <v>0.6</v>
      </c>
      <c r="N5" s="139" t="s">
        <v>219</v>
      </c>
      <c r="O5" s="142"/>
      <c r="P5" s="142"/>
      <c r="Q5" s="48"/>
      <c r="R5" s="48"/>
      <c r="S5" s="48"/>
      <c r="T5" s="48"/>
      <c r="U5" s="48"/>
      <c r="V5" s="48"/>
      <c r="W5" s="48"/>
      <c r="X5" s="48"/>
      <c r="Y5" s="48"/>
      <c r="Z5" s="48"/>
      <c r="AA5" s="48"/>
      <c r="AB5" s="48"/>
      <c r="AC5" s="48"/>
      <c r="AD5" s="48"/>
    </row>
    <row r="6" spans="1:30" s="123" customFormat="1" ht="15" customHeight="1">
      <c r="A6" s="137">
        <v>42518.614583333336</v>
      </c>
      <c r="B6" s="138" t="s">
        <v>440</v>
      </c>
      <c r="C6" s="138">
        <v>103</v>
      </c>
      <c r="D6" s="138" t="s">
        <v>45</v>
      </c>
      <c r="E6" s="138" t="s">
        <v>441</v>
      </c>
      <c r="F6" s="138" t="s">
        <v>218</v>
      </c>
      <c r="G6" s="139">
        <v>4</v>
      </c>
      <c r="H6" s="139">
        <v>19.5</v>
      </c>
      <c r="I6" s="139">
        <v>6.8</v>
      </c>
      <c r="J6" s="139">
        <v>22.5</v>
      </c>
      <c r="K6" s="140">
        <v>0.06</v>
      </c>
      <c r="L6" s="141">
        <v>1.6E-2</v>
      </c>
      <c r="M6" s="139">
        <v>0.2</v>
      </c>
      <c r="N6" s="139" t="s">
        <v>219</v>
      </c>
      <c r="O6" s="142"/>
      <c r="P6" s="142"/>
      <c r="Q6" s="48"/>
      <c r="R6" s="48"/>
      <c r="S6" s="48"/>
      <c r="T6" s="48"/>
      <c r="U6" s="48"/>
      <c r="V6" s="48"/>
      <c r="W6" s="144">
        <v>4</v>
      </c>
      <c r="X6" s="144">
        <v>2</v>
      </c>
      <c r="Y6" s="144">
        <v>1</v>
      </c>
      <c r="Z6" s="144">
        <v>12</v>
      </c>
      <c r="AA6" s="144">
        <v>4</v>
      </c>
      <c r="AB6" s="144">
        <v>1</v>
      </c>
      <c r="AC6" s="144">
        <v>17</v>
      </c>
      <c r="AD6" s="48" t="s">
        <v>184</v>
      </c>
    </row>
    <row r="7" spans="1:30" s="123" customFormat="1" ht="15" customHeight="1">
      <c r="A7" s="137">
        <v>42598.729166666664</v>
      </c>
      <c r="B7" s="138" t="s">
        <v>457</v>
      </c>
      <c r="C7" s="138">
        <v>103</v>
      </c>
      <c r="D7" s="138" t="s">
        <v>45</v>
      </c>
      <c r="E7" s="138" t="s">
        <v>458</v>
      </c>
      <c r="F7" s="138" t="s">
        <v>218</v>
      </c>
      <c r="G7" s="139">
        <v>8</v>
      </c>
      <c r="H7" s="139">
        <v>25.5</v>
      </c>
      <c r="I7" s="139">
        <v>6.8</v>
      </c>
      <c r="J7" s="139">
        <v>27.5</v>
      </c>
      <c r="K7" s="140">
        <v>0.09</v>
      </c>
      <c r="L7" s="141">
        <v>1.9E-2</v>
      </c>
      <c r="M7" s="139">
        <v>1.7</v>
      </c>
      <c r="N7" s="139" t="s">
        <v>219</v>
      </c>
      <c r="O7" s="142"/>
      <c r="P7" s="142"/>
      <c r="Q7" s="48"/>
      <c r="R7" s="48"/>
      <c r="S7" s="48"/>
      <c r="T7" s="48"/>
      <c r="U7" s="48"/>
      <c r="V7" s="48"/>
      <c r="W7" s="144">
        <v>4</v>
      </c>
      <c r="X7" s="144">
        <v>1</v>
      </c>
      <c r="Y7" s="144">
        <v>4</v>
      </c>
      <c r="Z7" s="144">
        <v>12</v>
      </c>
      <c r="AA7" s="144">
        <v>2</v>
      </c>
      <c r="AB7" s="144">
        <v>4</v>
      </c>
      <c r="AC7" s="144">
        <v>18</v>
      </c>
      <c r="AD7" s="48" t="s">
        <v>184</v>
      </c>
    </row>
    <row r="8" spans="1:30" s="123" customFormat="1" ht="15" customHeight="1">
      <c r="A8" s="137">
        <v>42679.659722222219</v>
      </c>
      <c r="B8" s="138" t="s">
        <v>467</v>
      </c>
      <c r="C8" s="138">
        <v>103</v>
      </c>
      <c r="D8" s="138" t="s">
        <v>45</v>
      </c>
      <c r="E8" s="138" t="s">
        <v>468</v>
      </c>
      <c r="F8" s="138" t="s">
        <v>218</v>
      </c>
      <c r="G8" s="139">
        <v>16</v>
      </c>
      <c r="H8" s="139">
        <v>49.2</v>
      </c>
      <c r="I8" s="139">
        <v>7</v>
      </c>
      <c r="J8" s="139">
        <v>40</v>
      </c>
      <c r="K8" s="140">
        <v>0.36</v>
      </c>
      <c r="L8" s="141">
        <v>2.5999999999999999E-2</v>
      </c>
      <c r="M8" s="139">
        <v>0.9</v>
      </c>
      <c r="N8" s="139" t="s">
        <v>219</v>
      </c>
      <c r="O8" s="142"/>
      <c r="P8" s="142"/>
      <c r="Q8" s="48"/>
      <c r="R8" s="48"/>
      <c r="S8" s="48"/>
      <c r="T8" s="48"/>
      <c r="U8" s="48"/>
      <c r="V8" s="48"/>
      <c r="W8" s="48"/>
      <c r="X8" s="48"/>
      <c r="Y8" s="48"/>
      <c r="Z8" s="48"/>
      <c r="AA8" s="48"/>
      <c r="AB8" s="48"/>
      <c r="AC8" s="48"/>
      <c r="AD8" s="48"/>
    </row>
    <row r="9" spans="1:30" s="123" customFormat="1" ht="15" customHeight="1">
      <c r="A9" s="137">
        <v>42767.395833333336</v>
      </c>
      <c r="B9" s="138" t="s">
        <v>487</v>
      </c>
      <c r="C9" s="138">
        <v>103</v>
      </c>
      <c r="D9" s="138" t="s">
        <v>45</v>
      </c>
      <c r="E9" s="138" t="s">
        <v>488</v>
      </c>
      <c r="F9" s="138" t="s">
        <v>218</v>
      </c>
      <c r="G9" s="139">
        <v>8</v>
      </c>
      <c r="H9" s="139">
        <v>26.8</v>
      </c>
      <c r="I9" s="139">
        <v>7.2</v>
      </c>
      <c r="J9" s="139">
        <v>37.799999999999997</v>
      </c>
      <c r="K9" s="140">
        <v>0.12</v>
      </c>
      <c r="L9" s="141">
        <v>1.6E-2</v>
      </c>
      <c r="M9" s="139">
        <v>1</v>
      </c>
      <c r="N9" s="139" t="s">
        <v>219</v>
      </c>
      <c r="O9" s="142"/>
      <c r="P9" s="142"/>
      <c r="Q9" s="48"/>
      <c r="R9" s="48"/>
      <c r="S9" s="48"/>
      <c r="T9" s="48"/>
      <c r="U9" s="48"/>
      <c r="V9" s="48"/>
      <c r="W9" s="48"/>
      <c r="X9" s="48"/>
      <c r="Y9" s="48"/>
      <c r="Z9" s="48"/>
      <c r="AA9" s="48"/>
      <c r="AB9" s="48"/>
      <c r="AC9" s="48"/>
      <c r="AD9" s="48"/>
    </row>
    <row r="10" spans="1:30" s="123" customFormat="1" ht="15" customHeight="1">
      <c r="A10" s="137">
        <v>42863.8125</v>
      </c>
      <c r="B10" s="138" t="s">
        <v>509</v>
      </c>
      <c r="C10" s="138">
        <v>103</v>
      </c>
      <c r="D10" s="138" t="s">
        <v>45</v>
      </c>
      <c r="E10" s="138" t="s">
        <v>510</v>
      </c>
      <c r="F10" s="138" t="s">
        <v>218</v>
      </c>
      <c r="G10" s="139">
        <v>8</v>
      </c>
      <c r="H10" s="139">
        <v>28.8</v>
      </c>
      <c r="I10" s="139">
        <v>6.7</v>
      </c>
      <c r="J10" s="139">
        <v>17.8</v>
      </c>
      <c r="K10" s="140">
        <v>0.09</v>
      </c>
      <c r="L10" s="141">
        <v>1.7999999999999999E-2</v>
      </c>
      <c r="M10" s="139">
        <v>2.5</v>
      </c>
      <c r="N10" s="139" t="s">
        <v>219</v>
      </c>
      <c r="O10" s="142"/>
      <c r="P10" s="142"/>
      <c r="Q10" s="48"/>
      <c r="R10" s="48"/>
      <c r="S10" s="48"/>
      <c r="T10" s="48"/>
      <c r="U10" s="48"/>
      <c r="V10" s="48"/>
      <c r="W10" s="144">
        <v>4</v>
      </c>
      <c r="X10" s="144">
        <v>2</v>
      </c>
      <c r="Y10" s="144">
        <v>4</v>
      </c>
      <c r="Z10" s="144">
        <v>12</v>
      </c>
      <c r="AA10" s="144">
        <v>4</v>
      </c>
      <c r="AB10" s="144">
        <v>4</v>
      </c>
      <c r="AC10" s="144">
        <v>20</v>
      </c>
      <c r="AD10" s="48" t="s">
        <v>184</v>
      </c>
    </row>
    <row r="11" spans="1:30" s="123" customFormat="1" ht="15" customHeight="1">
      <c r="A11" s="137">
        <v>42957.46875</v>
      </c>
      <c r="B11" s="138" t="s">
        <v>536</v>
      </c>
      <c r="C11" s="138">
        <v>103</v>
      </c>
      <c r="D11" s="138" t="s">
        <v>45</v>
      </c>
      <c r="E11" s="138" t="s">
        <v>537</v>
      </c>
      <c r="F11" s="138" t="s">
        <v>218</v>
      </c>
      <c r="G11" s="139">
        <v>8</v>
      </c>
      <c r="H11" s="139">
        <v>31</v>
      </c>
      <c r="I11" s="139">
        <v>6.6</v>
      </c>
      <c r="J11" s="139">
        <v>37.799999999999997</v>
      </c>
      <c r="K11" s="140">
        <v>0.23</v>
      </c>
      <c r="L11" s="141">
        <v>2.5999999999999999E-2</v>
      </c>
      <c r="M11" s="139">
        <v>1</v>
      </c>
      <c r="N11" s="139" t="s">
        <v>219</v>
      </c>
      <c r="O11" s="142"/>
      <c r="P11" s="142"/>
      <c r="Q11" s="48"/>
      <c r="R11" s="48"/>
      <c r="S11" s="48"/>
      <c r="T11" s="48"/>
      <c r="U11" s="48"/>
      <c r="V11" s="48"/>
      <c r="W11" s="215">
        <v>6</v>
      </c>
      <c r="X11" s="142">
        <v>1</v>
      </c>
      <c r="Y11" s="142">
        <v>3</v>
      </c>
      <c r="Z11" s="142">
        <v>18</v>
      </c>
      <c r="AA11" s="142">
        <v>2</v>
      </c>
      <c r="AB11" s="142">
        <v>3</v>
      </c>
      <c r="AC11" s="142">
        <v>23</v>
      </c>
      <c r="AD11" s="48" t="s">
        <v>185</v>
      </c>
    </row>
    <row r="12" spans="1:30" s="123" customFormat="1" ht="15" customHeight="1">
      <c r="A12" s="137">
        <v>43044</v>
      </c>
      <c r="B12" s="138" t="s">
        <v>548</v>
      </c>
      <c r="C12" s="138">
        <v>103</v>
      </c>
      <c r="D12" s="138" t="s">
        <v>45</v>
      </c>
      <c r="E12" s="138" t="s">
        <v>510</v>
      </c>
      <c r="F12" s="138" t="s">
        <v>218</v>
      </c>
      <c r="G12" s="139">
        <v>8</v>
      </c>
      <c r="H12" s="139">
        <v>27.9</v>
      </c>
      <c r="I12" s="139">
        <v>6.3</v>
      </c>
      <c r="J12" s="139">
        <v>37.799999999999997</v>
      </c>
      <c r="K12" s="140">
        <v>0.15</v>
      </c>
      <c r="L12" s="141">
        <v>1.2E-2</v>
      </c>
      <c r="M12" s="139">
        <v>0.9</v>
      </c>
      <c r="N12" s="139" t="s">
        <v>219</v>
      </c>
      <c r="O12" s="142"/>
      <c r="P12" s="142"/>
      <c r="Q12" s="48"/>
      <c r="R12" s="48"/>
      <c r="S12" s="48"/>
      <c r="T12" s="48"/>
      <c r="U12" s="48"/>
      <c r="V12" s="48"/>
      <c r="W12" s="48"/>
      <c r="X12" s="48"/>
      <c r="Y12" s="48"/>
      <c r="Z12" s="48"/>
      <c r="AA12" s="48"/>
      <c r="AB12" s="48"/>
      <c r="AC12" s="48"/>
      <c r="AD12" s="48"/>
    </row>
    <row r="13" spans="1:30" s="123" customFormat="1" ht="15" customHeight="1">
      <c r="A13" s="137">
        <v>43139</v>
      </c>
      <c r="B13" s="138" t="s">
        <v>578</v>
      </c>
      <c r="C13" s="138">
        <v>103</v>
      </c>
      <c r="D13" s="138" t="s">
        <v>45</v>
      </c>
      <c r="E13" s="138" t="s">
        <v>579</v>
      </c>
      <c r="F13" s="138" t="s">
        <v>218</v>
      </c>
      <c r="G13" s="139">
        <v>6</v>
      </c>
      <c r="H13" s="139">
        <v>21.3</v>
      </c>
      <c r="I13" s="139">
        <v>6.5</v>
      </c>
      <c r="J13" s="139">
        <v>26.7</v>
      </c>
      <c r="K13" s="140">
        <v>0.16</v>
      </c>
      <c r="L13" s="141">
        <v>7.0000000000000001E-3</v>
      </c>
      <c r="M13" s="139">
        <v>0.7</v>
      </c>
      <c r="N13" s="139" t="s">
        <v>219</v>
      </c>
      <c r="O13" s="142"/>
      <c r="P13" s="142"/>
      <c r="Q13" s="48"/>
      <c r="R13" s="48"/>
      <c r="S13" s="48"/>
      <c r="T13" s="48"/>
      <c r="U13" s="48"/>
      <c r="V13" s="48"/>
      <c r="W13" s="48"/>
      <c r="X13" s="48"/>
      <c r="Y13" s="48"/>
      <c r="Z13" s="48"/>
      <c r="AA13" s="48"/>
      <c r="AB13" s="48"/>
      <c r="AC13" s="48"/>
      <c r="AD13" s="48"/>
    </row>
    <row r="14" spans="1:30" s="123" customFormat="1" ht="15" customHeight="1">
      <c r="A14" s="137">
        <v>43228</v>
      </c>
      <c r="B14" s="138" t="s">
        <v>620</v>
      </c>
      <c r="C14" s="138">
        <v>103</v>
      </c>
      <c r="D14" s="138" t="s">
        <v>45</v>
      </c>
      <c r="E14" s="138">
        <v>103</v>
      </c>
      <c r="F14" s="138" t="s">
        <v>218</v>
      </c>
      <c r="G14" s="139">
        <v>6</v>
      </c>
      <c r="H14" s="139">
        <v>21.3</v>
      </c>
      <c r="I14" s="139">
        <v>6.6</v>
      </c>
      <c r="J14" s="139">
        <v>33.299999999999997</v>
      </c>
      <c r="K14" s="140">
        <v>0.1</v>
      </c>
      <c r="L14" s="141">
        <v>7.0000000000000001E-3</v>
      </c>
      <c r="M14" s="139">
        <v>1.2</v>
      </c>
      <c r="N14" s="139" t="s">
        <v>219</v>
      </c>
      <c r="O14" s="142"/>
      <c r="P14" s="142"/>
      <c r="Q14" s="48"/>
      <c r="R14" s="48"/>
      <c r="S14" s="48"/>
      <c r="T14" s="48"/>
      <c r="U14" s="48"/>
      <c r="V14" s="48"/>
      <c r="W14" s="144">
        <v>0</v>
      </c>
      <c r="X14" s="144">
        <v>1</v>
      </c>
      <c r="Y14" s="144">
        <v>0</v>
      </c>
      <c r="Z14" s="144">
        <v>0</v>
      </c>
      <c r="AA14" s="144">
        <v>2</v>
      </c>
      <c r="AB14" s="144">
        <v>0</v>
      </c>
      <c r="AC14" s="144">
        <v>2</v>
      </c>
      <c r="AD14" s="48" t="s">
        <v>182</v>
      </c>
    </row>
    <row r="15" spans="1:30" s="123" customFormat="1" ht="15" customHeight="1">
      <c r="A15" s="137">
        <v>43319</v>
      </c>
      <c r="B15" s="138" t="s">
        <v>656</v>
      </c>
      <c r="C15" s="138">
        <v>103</v>
      </c>
      <c r="D15" s="138" t="s">
        <v>45</v>
      </c>
      <c r="E15" s="138">
        <v>103</v>
      </c>
      <c r="F15" s="138" t="s">
        <v>218</v>
      </c>
      <c r="G15" s="139">
        <v>164</v>
      </c>
      <c r="H15" s="139">
        <v>415</v>
      </c>
      <c r="I15" s="139">
        <v>7.6</v>
      </c>
      <c r="J15" s="139">
        <v>225.6</v>
      </c>
      <c r="K15" s="140">
        <v>1.91</v>
      </c>
      <c r="L15" s="141">
        <v>1.7999999999999999E-2</v>
      </c>
      <c r="M15" s="139">
        <v>0.3</v>
      </c>
      <c r="N15" s="139" t="s">
        <v>219</v>
      </c>
      <c r="O15" s="142"/>
      <c r="P15" s="142"/>
      <c r="Q15" s="48"/>
      <c r="R15" s="48"/>
      <c r="S15" s="48"/>
      <c r="T15" s="48"/>
      <c r="U15" s="48"/>
      <c r="V15" s="48"/>
      <c r="W15" s="48"/>
      <c r="X15" s="48"/>
      <c r="Y15" s="48"/>
      <c r="Z15" s="48"/>
      <c r="AA15" s="48"/>
      <c r="AB15" s="48"/>
      <c r="AC15" s="48"/>
      <c r="AD15" s="48"/>
    </row>
    <row r="16" spans="1:30" s="123" customFormat="1" ht="15" customHeight="1">
      <c r="A16" s="137">
        <v>43415</v>
      </c>
      <c r="B16" s="138" t="s">
        <v>674</v>
      </c>
      <c r="C16" s="138">
        <v>103</v>
      </c>
      <c r="D16" s="138" t="s">
        <v>45</v>
      </c>
      <c r="E16" s="138" t="s">
        <v>675</v>
      </c>
      <c r="F16" s="138" t="s">
        <v>218</v>
      </c>
      <c r="G16" s="139">
        <v>6</v>
      </c>
      <c r="H16" s="139">
        <v>22.1</v>
      </c>
      <c r="I16" s="139">
        <v>6.2</v>
      </c>
      <c r="J16" s="139">
        <v>280.7</v>
      </c>
      <c r="K16" s="140">
        <v>0.06</v>
      </c>
      <c r="L16" s="141">
        <v>4.0000000000000001E-3</v>
      </c>
      <c r="M16" s="139">
        <v>1.7</v>
      </c>
      <c r="N16" s="139" t="s">
        <v>219</v>
      </c>
      <c r="O16" s="142"/>
      <c r="P16" s="142"/>
      <c r="Q16" s="48"/>
      <c r="R16" s="48"/>
      <c r="S16" s="48"/>
      <c r="T16" s="48"/>
      <c r="U16" s="48"/>
      <c r="V16" s="48"/>
      <c r="W16" s="48"/>
      <c r="X16" s="48"/>
      <c r="Y16" s="48"/>
      <c r="Z16" s="48"/>
      <c r="AA16" s="48"/>
      <c r="AB16" s="48"/>
      <c r="AC16" s="48"/>
      <c r="AD16" s="48"/>
    </row>
    <row r="17" spans="1:32" s="123" customFormat="1" ht="15" customHeight="1">
      <c r="A17" s="137">
        <v>43501</v>
      </c>
      <c r="B17" s="138" t="s">
        <v>704</v>
      </c>
      <c r="C17" s="138">
        <v>103</v>
      </c>
      <c r="D17" s="138" t="s">
        <v>45</v>
      </c>
      <c r="E17" s="138">
        <v>103</v>
      </c>
      <c r="F17" s="138" t="s">
        <v>218</v>
      </c>
      <c r="G17" s="139">
        <v>2</v>
      </c>
      <c r="H17" s="139">
        <v>21.3</v>
      </c>
      <c r="I17" s="139">
        <v>5.9</v>
      </c>
      <c r="J17" s="139">
        <v>25.6</v>
      </c>
      <c r="K17" s="140">
        <v>0.1</v>
      </c>
      <c r="L17" s="141">
        <v>1E-3</v>
      </c>
      <c r="M17" s="139">
        <v>1.1000000000000001</v>
      </c>
      <c r="N17" s="139" t="s">
        <v>219</v>
      </c>
      <c r="O17" s="142"/>
      <c r="P17" s="142"/>
      <c r="Q17" s="48"/>
      <c r="R17" s="48"/>
      <c r="S17" s="48"/>
      <c r="T17" s="48"/>
      <c r="U17" s="48"/>
      <c r="V17" s="48"/>
      <c r="W17" s="48"/>
      <c r="X17" s="48"/>
      <c r="Y17" s="48"/>
      <c r="Z17" s="48"/>
      <c r="AA17" s="48"/>
      <c r="AB17" s="48"/>
      <c r="AC17" s="48"/>
      <c r="AD17" s="48"/>
    </row>
    <row r="18" spans="1:32" s="123" customFormat="1" ht="15" customHeight="1">
      <c r="A18" s="137">
        <v>43599</v>
      </c>
      <c r="B18" s="138" t="s">
        <v>724</v>
      </c>
      <c r="C18" s="138">
        <v>103</v>
      </c>
      <c r="D18" s="138" t="s">
        <v>45</v>
      </c>
      <c r="E18" s="138" t="s">
        <v>579</v>
      </c>
      <c r="F18" s="138" t="s">
        <v>218</v>
      </c>
      <c r="G18" s="139">
        <v>6</v>
      </c>
      <c r="H18" s="139">
        <v>25.2</v>
      </c>
      <c r="I18" s="139">
        <v>6</v>
      </c>
      <c r="J18" s="139">
        <v>26.9</v>
      </c>
      <c r="K18" s="140">
        <v>0.09</v>
      </c>
      <c r="L18" s="141">
        <v>6.0000000000000001E-3</v>
      </c>
      <c r="M18" s="139">
        <v>2.2000000000000002</v>
      </c>
      <c r="N18" s="139" t="s">
        <v>219</v>
      </c>
      <c r="O18" s="142"/>
      <c r="P18" s="142"/>
      <c r="Q18" s="48"/>
      <c r="R18" s="48"/>
      <c r="S18" s="48"/>
      <c r="T18" s="48"/>
      <c r="U18" s="48"/>
      <c r="V18" s="48"/>
      <c r="W18" s="144">
        <v>4</v>
      </c>
      <c r="X18" s="144">
        <v>2</v>
      </c>
      <c r="Y18" s="144">
        <v>3</v>
      </c>
      <c r="Z18" s="144">
        <v>12</v>
      </c>
      <c r="AA18" s="144">
        <v>4</v>
      </c>
      <c r="AB18" s="144">
        <v>3</v>
      </c>
      <c r="AC18" s="144">
        <v>19</v>
      </c>
      <c r="AD18" s="48" t="s">
        <v>184</v>
      </c>
    </row>
    <row r="19" spans="1:32" s="123" customFormat="1" ht="15" customHeight="1">
      <c r="A19" s="137">
        <v>43692</v>
      </c>
      <c r="B19" s="138" t="s">
        <v>763</v>
      </c>
      <c r="C19" s="138">
        <v>103</v>
      </c>
      <c r="D19" s="138" t="s">
        <v>45</v>
      </c>
      <c r="E19" s="138">
        <v>103</v>
      </c>
      <c r="F19" s="138" t="s">
        <v>218</v>
      </c>
      <c r="G19" s="139">
        <v>14</v>
      </c>
      <c r="H19" s="139">
        <v>353</v>
      </c>
      <c r="I19" s="139">
        <v>6.3</v>
      </c>
      <c r="J19" s="139">
        <v>14.2</v>
      </c>
      <c r="K19" s="140">
        <v>0.1</v>
      </c>
      <c r="L19" s="141">
        <v>1.2E-2</v>
      </c>
      <c r="M19" s="139">
        <v>1.3</v>
      </c>
      <c r="N19" s="139" t="s">
        <v>219</v>
      </c>
      <c r="O19" s="142"/>
      <c r="P19" s="142"/>
      <c r="Q19" s="48"/>
      <c r="R19" s="48"/>
      <c r="S19" s="48"/>
      <c r="T19" s="48"/>
      <c r="U19" s="48"/>
      <c r="V19" s="48"/>
      <c r="W19" s="144">
        <v>3</v>
      </c>
      <c r="X19" s="144">
        <v>1</v>
      </c>
      <c r="Y19" s="144">
        <v>3</v>
      </c>
      <c r="Z19" s="144">
        <v>9</v>
      </c>
      <c r="AA19" s="144">
        <v>2</v>
      </c>
      <c r="AB19" s="144">
        <v>3</v>
      </c>
      <c r="AC19" s="144">
        <v>14</v>
      </c>
      <c r="AD19" s="48" t="s">
        <v>183</v>
      </c>
    </row>
    <row r="20" spans="1:32" s="123" customFormat="1" ht="15" customHeight="1">
      <c r="A20" s="137">
        <v>43775</v>
      </c>
      <c r="B20" s="138" t="s">
        <v>781</v>
      </c>
      <c r="C20" s="138">
        <v>103</v>
      </c>
      <c r="D20" s="138" t="s">
        <v>45</v>
      </c>
      <c r="E20" s="138" t="s">
        <v>537</v>
      </c>
      <c r="F20" s="138" t="s">
        <v>218</v>
      </c>
      <c r="G20" s="139">
        <v>4</v>
      </c>
      <c r="H20" s="139">
        <v>20</v>
      </c>
      <c r="I20" s="139">
        <v>5.8</v>
      </c>
      <c r="J20" s="139">
        <v>36.200000000000003</v>
      </c>
      <c r="K20" s="140">
        <v>0.19</v>
      </c>
      <c r="L20" s="141">
        <v>4.0000000000000001E-3</v>
      </c>
      <c r="M20" s="139">
        <v>0</v>
      </c>
      <c r="N20" s="139" t="s">
        <v>219</v>
      </c>
      <c r="O20" s="142"/>
      <c r="P20" s="142"/>
      <c r="Q20" s="48"/>
      <c r="R20" s="48"/>
      <c r="S20" s="48"/>
      <c r="T20" s="48"/>
      <c r="U20" s="48"/>
      <c r="V20" s="48"/>
      <c r="W20" s="48"/>
      <c r="X20" s="48"/>
      <c r="Y20" s="48"/>
      <c r="Z20" s="48"/>
      <c r="AA20" s="48"/>
      <c r="AB20" s="48"/>
      <c r="AC20" s="48"/>
      <c r="AD20" s="48"/>
    </row>
    <row r="21" spans="1:32" s="123" customFormat="1" ht="15" customHeight="1">
      <c r="A21" s="137">
        <v>43871</v>
      </c>
      <c r="B21" s="138" t="s">
        <v>810</v>
      </c>
      <c r="C21" s="138">
        <v>103</v>
      </c>
      <c r="D21" s="138" t="s">
        <v>45</v>
      </c>
      <c r="E21" s="138">
        <v>103</v>
      </c>
      <c r="F21" s="138" t="s">
        <v>218</v>
      </c>
      <c r="G21" s="139">
        <v>4</v>
      </c>
      <c r="H21" s="139">
        <v>18.399999999999999</v>
      </c>
      <c r="I21" s="139">
        <v>6.1</v>
      </c>
      <c r="J21" s="139">
        <v>34.9</v>
      </c>
      <c r="K21" s="140">
        <v>0.28000000000000003</v>
      </c>
      <c r="L21" s="141">
        <v>5.0000000000000001E-3</v>
      </c>
      <c r="M21" s="139">
        <v>1.9</v>
      </c>
      <c r="N21" s="139" t="s">
        <v>219</v>
      </c>
      <c r="O21" s="142"/>
      <c r="P21" s="142"/>
      <c r="Q21" s="48"/>
      <c r="R21" s="48"/>
      <c r="S21" s="48"/>
      <c r="T21" s="48"/>
      <c r="U21" s="48"/>
      <c r="V21" s="48"/>
      <c r="W21" s="48"/>
      <c r="X21" s="48"/>
      <c r="Y21" s="48"/>
      <c r="Z21" s="48"/>
      <c r="AA21" s="48"/>
      <c r="AB21" s="48"/>
      <c r="AC21" s="48"/>
      <c r="AD21" s="48"/>
    </row>
    <row r="22" spans="1:32" s="123" customFormat="1" ht="15" customHeight="1">
      <c r="A22" s="137">
        <v>43958</v>
      </c>
      <c r="B22" s="138" t="s">
        <v>819</v>
      </c>
      <c r="C22" s="138">
        <v>103</v>
      </c>
      <c r="D22" s="138" t="s">
        <v>45</v>
      </c>
      <c r="E22" s="138" t="s">
        <v>579</v>
      </c>
      <c r="F22" s="138" t="s">
        <v>218</v>
      </c>
      <c r="G22" s="139">
        <v>5</v>
      </c>
      <c r="H22" s="139">
        <v>19.100000000000001</v>
      </c>
      <c r="I22" s="139">
        <v>5.7</v>
      </c>
      <c r="J22" s="139">
        <v>24.4</v>
      </c>
      <c r="K22" s="140">
        <v>0.16</v>
      </c>
      <c r="L22" s="141">
        <v>1.2999999999999999E-2</v>
      </c>
      <c r="M22" s="139">
        <v>1.6</v>
      </c>
      <c r="N22" s="139" t="s">
        <v>219</v>
      </c>
      <c r="O22" s="142"/>
      <c r="P22" s="142"/>
      <c r="Q22" s="48"/>
      <c r="R22" s="48"/>
      <c r="S22" s="48"/>
      <c r="T22" s="48"/>
      <c r="U22" s="48"/>
      <c r="V22" s="48"/>
      <c r="W22" s="48"/>
      <c r="X22" s="48"/>
      <c r="Y22" s="48"/>
      <c r="Z22" s="48"/>
      <c r="AA22" s="48"/>
      <c r="AB22" s="48"/>
      <c r="AC22" s="48"/>
      <c r="AD22" s="48"/>
    </row>
    <row r="23" spans="1:32" s="123" customFormat="1" ht="15" customHeight="1">
      <c r="A23" s="137">
        <v>44154</v>
      </c>
      <c r="B23" s="138" t="s">
        <v>833</v>
      </c>
      <c r="C23" s="138">
        <v>103</v>
      </c>
      <c r="D23" s="138" t="s">
        <v>45</v>
      </c>
      <c r="E23" s="138" t="s">
        <v>834</v>
      </c>
      <c r="F23" s="138" t="s">
        <v>218</v>
      </c>
      <c r="G23" s="139">
        <v>6</v>
      </c>
      <c r="H23" s="139">
        <v>21.8</v>
      </c>
      <c r="I23" s="139">
        <v>5.7</v>
      </c>
      <c r="J23" s="139">
        <v>20.2</v>
      </c>
      <c r="K23" s="140">
        <v>0.06</v>
      </c>
      <c r="L23" s="141">
        <v>7.0000000000000001E-3</v>
      </c>
      <c r="M23" s="139">
        <v>0.6</v>
      </c>
      <c r="N23" s="139">
        <v>8.6999999999999993</v>
      </c>
      <c r="O23" s="142"/>
      <c r="P23" s="142"/>
      <c r="Q23" s="48"/>
      <c r="R23" s="48"/>
      <c r="S23" s="48"/>
      <c r="T23" s="48"/>
      <c r="U23" s="48"/>
      <c r="V23" s="48"/>
      <c r="W23" s="48"/>
      <c r="X23" s="48"/>
      <c r="Y23" s="48"/>
      <c r="Z23" s="48"/>
      <c r="AA23" s="48"/>
      <c r="AB23" s="48"/>
      <c r="AC23" s="48"/>
      <c r="AD23" s="48"/>
    </row>
    <row r="24" spans="1:32" s="123" customFormat="1" ht="15" customHeight="1">
      <c r="A24" s="137">
        <v>44251</v>
      </c>
      <c r="B24" s="138" t="s">
        <v>858</v>
      </c>
      <c r="C24" s="138">
        <v>103</v>
      </c>
      <c r="D24" s="138" t="s">
        <v>45</v>
      </c>
      <c r="E24" s="138" t="s">
        <v>859</v>
      </c>
      <c r="F24" s="138" t="s">
        <v>218</v>
      </c>
      <c r="G24" s="138">
        <v>2</v>
      </c>
      <c r="H24" s="138">
        <v>19</v>
      </c>
      <c r="I24" s="138">
        <v>6</v>
      </c>
      <c r="J24" s="138">
        <v>20.399999999999999</v>
      </c>
      <c r="K24" s="138">
        <v>0.23</v>
      </c>
      <c r="L24" s="138">
        <v>2.1000000000000001E-2</v>
      </c>
      <c r="M24" s="138">
        <v>0.2</v>
      </c>
      <c r="N24" s="138">
        <v>10.199999999999999</v>
      </c>
      <c r="O24" s="145"/>
      <c r="P24" s="145"/>
      <c r="Q24" s="48"/>
      <c r="R24" s="48"/>
      <c r="S24" s="48"/>
      <c r="T24" s="48"/>
      <c r="U24" s="48"/>
      <c r="V24" s="48"/>
      <c r="W24" s="48"/>
      <c r="X24" s="48"/>
      <c r="Y24" s="48"/>
      <c r="Z24" s="48"/>
      <c r="AA24" s="48"/>
      <c r="AB24" s="48"/>
      <c r="AC24" s="48"/>
      <c r="AD24" s="48"/>
    </row>
    <row r="25" spans="1:32" s="123" customFormat="1" ht="15" customHeight="1">
      <c r="A25" s="137">
        <v>44327</v>
      </c>
      <c r="B25" s="138" t="s">
        <v>875</v>
      </c>
      <c r="C25" s="138">
        <v>103</v>
      </c>
      <c r="D25" s="138" t="s">
        <v>45</v>
      </c>
      <c r="E25" s="138" t="s">
        <v>579</v>
      </c>
      <c r="F25" s="138" t="s">
        <v>218</v>
      </c>
      <c r="G25" s="138">
        <v>6</v>
      </c>
      <c r="H25" s="138">
        <v>18.100000000000001</v>
      </c>
      <c r="I25" s="138">
        <v>5.5</v>
      </c>
      <c r="J25" s="138">
        <v>17.3</v>
      </c>
      <c r="K25" s="138">
        <v>0.08</v>
      </c>
      <c r="L25" s="138">
        <v>1.6E-2</v>
      </c>
      <c r="M25" s="138">
        <v>0.2</v>
      </c>
      <c r="N25" s="138">
        <v>10.7</v>
      </c>
      <c r="O25" s="145"/>
      <c r="P25" s="145"/>
      <c r="Q25" s="48"/>
      <c r="R25" s="48"/>
      <c r="S25" s="48"/>
      <c r="T25" s="48"/>
      <c r="U25" s="48"/>
      <c r="V25" s="48"/>
      <c r="W25" s="48"/>
      <c r="X25" s="48"/>
      <c r="Y25" s="48"/>
      <c r="Z25" s="48"/>
      <c r="AA25" s="48"/>
      <c r="AB25" s="48"/>
      <c r="AC25" s="48"/>
      <c r="AD25" s="48"/>
    </row>
    <row r="26" spans="1:32" s="125" customFormat="1">
      <c r="A26" s="137">
        <v>44419</v>
      </c>
      <c r="B26" s="138" t="s">
        <v>894</v>
      </c>
      <c r="C26" s="138">
        <v>103</v>
      </c>
      <c r="D26" s="138" t="str">
        <f>VLOOKUP(C26,site.locations!$A$2:$I$27,2)</f>
        <v>Baldwin Creek Near St. Paul</v>
      </c>
      <c r="E26" s="138" t="s">
        <v>579</v>
      </c>
      <c r="F26" s="138" t="s">
        <v>218</v>
      </c>
      <c r="G26" s="138">
        <v>12</v>
      </c>
      <c r="H26" s="138">
        <v>32</v>
      </c>
      <c r="I26" s="138">
        <v>6.3</v>
      </c>
      <c r="J26" s="138">
        <v>30.4</v>
      </c>
      <c r="K26" s="138">
        <v>0.23</v>
      </c>
      <c r="L26" s="138">
        <v>0</v>
      </c>
      <c r="M26" s="138">
        <v>2.1</v>
      </c>
      <c r="N26" s="138">
        <v>8.9</v>
      </c>
      <c r="O26" s="145"/>
      <c r="P26" s="145"/>
      <c r="Q26" s="50">
        <v>0.71875</v>
      </c>
      <c r="R26" s="48">
        <f>CONVERT(T26,"C","F")</f>
        <v>86</v>
      </c>
      <c r="S26" s="48">
        <f>CONVERT(U26,"C","F")</f>
        <v>86</v>
      </c>
      <c r="T26" s="67">
        <v>30</v>
      </c>
      <c r="U26" s="67">
        <v>30</v>
      </c>
      <c r="V26" s="67"/>
      <c r="W26" s="48">
        <v>5</v>
      </c>
      <c r="X26" s="48">
        <v>2</v>
      </c>
      <c r="Y26" s="48">
        <v>0</v>
      </c>
      <c r="Z26" s="48">
        <v>15</v>
      </c>
      <c r="AA26" s="48">
        <v>4</v>
      </c>
      <c r="AB26" s="48">
        <v>0</v>
      </c>
      <c r="AC26" s="48">
        <v>19</v>
      </c>
      <c r="AD26" s="48" t="s">
        <v>184</v>
      </c>
      <c r="AE26" s="122"/>
      <c r="AF26" s="122"/>
    </row>
    <row r="27" spans="1:32" s="123" customFormat="1" ht="15" customHeight="1">
      <c r="A27" s="137">
        <v>44515</v>
      </c>
      <c r="B27" s="138" t="s">
        <v>928</v>
      </c>
      <c r="C27" s="138">
        <v>103</v>
      </c>
      <c r="D27" s="138" t="s">
        <v>45</v>
      </c>
      <c r="E27" s="138" t="s">
        <v>510</v>
      </c>
      <c r="F27" s="138" t="s">
        <v>218</v>
      </c>
      <c r="G27" s="138">
        <v>8</v>
      </c>
      <c r="H27" s="138">
        <v>20.2</v>
      </c>
      <c r="I27" s="138">
        <v>6.6</v>
      </c>
      <c r="J27" s="138">
        <v>32</v>
      </c>
      <c r="K27" s="138">
        <v>0.11</v>
      </c>
      <c r="L27" s="141">
        <v>4.0000000000000001E-3</v>
      </c>
      <c r="M27" s="138">
        <v>0.6</v>
      </c>
      <c r="N27" s="138">
        <v>8.9</v>
      </c>
      <c r="O27" s="145"/>
      <c r="P27" s="145"/>
      <c r="Q27" s="50">
        <v>0.47916666666666669</v>
      </c>
      <c r="R27" s="48">
        <v>51</v>
      </c>
      <c r="S27" s="48">
        <v>60</v>
      </c>
      <c r="T27" s="67">
        <f>CONVERT(R27,"F","C")</f>
        <v>10.555555555555555</v>
      </c>
      <c r="U27" s="67">
        <f>CONVERT(S27,"F","C")</f>
        <v>15.555555555555555</v>
      </c>
      <c r="V27" s="67"/>
      <c r="W27" s="48"/>
      <c r="X27" s="48"/>
      <c r="Y27" s="48"/>
      <c r="Z27" s="48"/>
      <c r="AA27" s="48"/>
      <c r="AB27" s="48"/>
      <c r="AC27" s="48"/>
      <c r="AD27" s="48"/>
      <c r="AF27" s="122"/>
    </row>
    <row r="28" spans="1:32" s="125" customFormat="1">
      <c r="A28" s="61">
        <v>44602</v>
      </c>
      <c r="B28" s="41" t="s">
        <v>930</v>
      </c>
      <c r="C28" s="48">
        <v>103</v>
      </c>
      <c r="D28" s="48" t="s">
        <v>45</v>
      </c>
      <c r="E28" s="41" t="s">
        <v>931</v>
      </c>
      <c r="F28" s="41" t="s">
        <v>218</v>
      </c>
      <c r="G28" s="41">
        <v>4</v>
      </c>
      <c r="H28" s="42">
        <v>17.7</v>
      </c>
      <c r="I28" s="42">
        <v>6.3</v>
      </c>
      <c r="J28" s="42">
        <v>15</v>
      </c>
      <c r="K28" s="43">
        <v>0.22</v>
      </c>
      <c r="L28" s="44">
        <v>6.0000000000000001E-3</v>
      </c>
      <c r="M28" s="42">
        <v>0.2</v>
      </c>
      <c r="N28" s="42">
        <v>8.8000000000000007</v>
      </c>
      <c r="O28" s="47">
        <v>12.14</v>
      </c>
      <c r="P28" s="47">
        <v>103</v>
      </c>
      <c r="Q28" s="50">
        <v>0.59027777777777779</v>
      </c>
      <c r="R28" s="48">
        <v>44</v>
      </c>
      <c r="S28" s="48">
        <v>63</v>
      </c>
      <c r="T28" s="67">
        <f t="shared" ref="T28:U29" si="0">CONVERT(R28,"F","C")</f>
        <v>6.6666666666666661</v>
      </c>
      <c r="U28" s="67">
        <f t="shared" si="0"/>
        <v>17.222222222222221</v>
      </c>
      <c r="V28" s="48">
        <v>8.1</v>
      </c>
      <c r="W28" s="48"/>
      <c r="X28" s="48"/>
      <c r="Y28" s="48"/>
      <c r="Z28" s="48"/>
      <c r="AA28" s="48"/>
      <c r="AB28" s="48"/>
      <c r="AC28" s="48"/>
      <c r="AD28" s="48"/>
      <c r="AE28" s="122"/>
      <c r="AF28" s="122"/>
    </row>
    <row r="29" spans="1:32" s="125" customFormat="1">
      <c r="A29" s="61">
        <v>44698</v>
      </c>
      <c r="B29" s="41" t="s">
        <v>963</v>
      </c>
      <c r="C29" s="48">
        <v>103</v>
      </c>
      <c r="D29" s="48" t="s">
        <v>45</v>
      </c>
      <c r="E29" s="41" t="s">
        <v>151</v>
      </c>
      <c r="F29" s="41" t="s">
        <v>218</v>
      </c>
      <c r="G29" s="42">
        <v>6</v>
      </c>
      <c r="H29" s="42">
        <v>20</v>
      </c>
      <c r="I29" s="41">
        <v>6</v>
      </c>
      <c r="J29" s="42">
        <v>49.1</v>
      </c>
      <c r="K29" s="41">
        <v>0.24</v>
      </c>
      <c r="L29" s="41">
        <v>2.1999999999999999E-2</v>
      </c>
      <c r="M29" s="42">
        <v>1.6</v>
      </c>
      <c r="N29" s="42">
        <v>11.1</v>
      </c>
      <c r="O29" s="47">
        <v>10.199999999999999</v>
      </c>
      <c r="P29" s="47">
        <v>103.1</v>
      </c>
      <c r="Q29" s="50">
        <v>0.39583333333333331</v>
      </c>
      <c r="R29" s="48">
        <v>60</v>
      </c>
      <c r="S29" s="48">
        <v>68</v>
      </c>
      <c r="T29" s="67">
        <f t="shared" si="0"/>
        <v>15.555555555555555</v>
      </c>
      <c r="U29" s="67">
        <f t="shared" si="0"/>
        <v>20</v>
      </c>
      <c r="V29" s="48">
        <v>16.2</v>
      </c>
      <c r="W29" s="48">
        <v>3</v>
      </c>
      <c r="X29" s="48">
        <v>1</v>
      </c>
      <c r="Y29" s="48">
        <v>0</v>
      </c>
      <c r="Z29" s="48">
        <f>W29*index!$B$2</f>
        <v>9</v>
      </c>
      <c r="AA29" s="48">
        <f>X29*index!$B$3</f>
        <v>2</v>
      </c>
      <c r="AB29" s="48">
        <f>Y29*index!$B$4</f>
        <v>0</v>
      </c>
      <c r="AC29" s="48">
        <f t="shared" ref="AC29" si="1">SUM(Z29:AB29)</f>
        <v>11</v>
      </c>
      <c r="AD29" s="48" t="str">
        <f>VLOOKUP(AC29,index!$A$6:$B$55,2,FALSE)</f>
        <v>Fair</v>
      </c>
      <c r="AE29" s="122"/>
      <c r="AF29" s="122"/>
    </row>
    <row r="30" spans="1:32" s="110" customFormat="1" ht="15.6">
      <c r="A30" s="223">
        <v>44788</v>
      </c>
      <c r="B30" s="209" t="s">
        <v>997</v>
      </c>
      <c r="C30" s="229">
        <v>103</v>
      </c>
      <c r="D30" s="229" t="s">
        <v>45</v>
      </c>
      <c r="E30" s="209" t="s">
        <v>998</v>
      </c>
      <c r="F30" s="209" t="s">
        <v>218</v>
      </c>
      <c r="G30" s="224">
        <v>8</v>
      </c>
      <c r="H30" s="197">
        <v>33.4</v>
      </c>
      <c r="I30" s="197">
        <v>6.1</v>
      </c>
      <c r="J30" s="197">
        <v>18.399999999999999</v>
      </c>
      <c r="K30" s="225">
        <v>0.49</v>
      </c>
      <c r="L30" s="196">
        <v>4.0000000000000001E-3</v>
      </c>
      <c r="M30" s="197">
        <v>9.1999999999999993</v>
      </c>
      <c r="N30" s="197">
        <v>12.9</v>
      </c>
      <c r="O30" s="208"/>
      <c r="P30" s="142"/>
      <c r="Q30" s="50"/>
      <c r="R30" s="48"/>
      <c r="S30" s="48"/>
      <c r="T30" s="48"/>
      <c r="U30" s="48"/>
      <c r="V30" s="48"/>
      <c r="W30" s="48"/>
      <c r="X30" s="48"/>
      <c r="Y30" s="48"/>
      <c r="Z30" s="48"/>
      <c r="AA30" s="48"/>
      <c r="AB30" s="48"/>
      <c r="AC30" s="48"/>
      <c r="AD30" s="48"/>
    </row>
    <row r="31" spans="1:32" s="110" customFormat="1" ht="15.6">
      <c r="A31" s="223">
        <v>44875</v>
      </c>
      <c r="B31" s="209" t="s">
        <v>1008</v>
      </c>
      <c r="C31" s="229">
        <v>103</v>
      </c>
      <c r="D31" s="229" t="s">
        <v>45</v>
      </c>
      <c r="E31" s="209" t="s">
        <v>510</v>
      </c>
      <c r="F31" s="209" t="s">
        <v>218</v>
      </c>
      <c r="G31" s="209">
        <v>6</v>
      </c>
      <c r="H31" s="209">
        <v>27.5</v>
      </c>
      <c r="I31" s="209">
        <v>6.4</v>
      </c>
      <c r="J31" s="209">
        <v>31.8</v>
      </c>
      <c r="K31" s="209">
        <v>0.46</v>
      </c>
      <c r="L31" s="209">
        <v>2.4E-2</v>
      </c>
      <c r="M31" s="209">
        <v>0</v>
      </c>
      <c r="N31" s="209">
        <v>6.4</v>
      </c>
      <c r="O31" s="208"/>
      <c r="P31" s="142"/>
      <c r="Q31" s="50"/>
      <c r="R31" s="48"/>
      <c r="S31" s="48"/>
      <c r="T31" s="48"/>
      <c r="U31" s="48"/>
      <c r="V31" s="48"/>
      <c r="W31" s="48"/>
      <c r="X31" s="48"/>
      <c r="Y31" s="48"/>
      <c r="Z31" s="48"/>
      <c r="AA31" s="48"/>
      <c r="AB31" s="48"/>
      <c r="AC31" s="48"/>
      <c r="AD31" s="48"/>
    </row>
    <row r="32" spans="1:32" s="110" customFormat="1" ht="15.6">
      <c r="A32" s="223">
        <v>44986</v>
      </c>
      <c r="B32" s="209" t="s">
        <v>1049</v>
      </c>
      <c r="C32" s="229">
        <v>103</v>
      </c>
      <c r="D32" s="229" t="str">
        <f>VLOOKUP(C32,site.locations!$A$3:$B$27,2,FALSE)</f>
        <v>Baldwin Creek Near St. Paul</v>
      </c>
      <c r="E32" s="209" t="s">
        <v>931</v>
      </c>
      <c r="F32" s="209" t="s">
        <v>218</v>
      </c>
      <c r="G32" s="197">
        <v>4</v>
      </c>
      <c r="H32" s="197">
        <v>16.8</v>
      </c>
      <c r="I32" s="197">
        <v>6</v>
      </c>
      <c r="J32" s="197">
        <v>41.2</v>
      </c>
      <c r="K32" s="225">
        <v>0.1</v>
      </c>
      <c r="L32" s="209">
        <v>2.5000000000000001E-2</v>
      </c>
      <c r="M32" s="197">
        <v>0.5</v>
      </c>
      <c r="N32" s="197">
        <v>6.9</v>
      </c>
      <c r="O32" s="208"/>
      <c r="P32" s="142"/>
      <c r="Q32" s="50"/>
      <c r="R32" s="48"/>
      <c r="S32" s="48"/>
      <c r="T32" s="48"/>
      <c r="U32" s="48"/>
      <c r="V32" s="48"/>
      <c r="W32" s="48"/>
      <c r="X32" s="48"/>
      <c r="Y32" s="48"/>
      <c r="Z32" s="48"/>
      <c r="AA32" s="48"/>
      <c r="AB32" s="48"/>
      <c r="AC32" s="48"/>
      <c r="AD32" s="48"/>
    </row>
    <row r="33" spans="1:33" s="110" customFormat="1" ht="15.6">
      <c r="A33" s="231">
        <v>45072.388888888898</v>
      </c>
      <c r="B33" s="229" t="s">
        <v>1067</v>
      </c>
      <c r="C33" s="229">
        <v>103</v>
      </c>
      <c r="D33" s="229" t="str">
        <f>VLOOKUP(C33,site.locations!$A$3:$B$27,2,FALSE)</f>
        <v>Baldwin Creek Near St. Paul</v>
      </c>
      <c r="E33" s="229" t="s">
        <v>510</v>
      </c>
      <c r="F33" s="229" t="s">
        <v>218</v>
      </c>
      <c r="G33" s="211">
        <v>8</v>
      </c>
      <c r="H33" s="211">
        <v>17.2</v>
      </c>
      <c r="I33" s="211">
        <v>6.1</v>
      </c>
      <c r="J33" s="211">
        <v>26.1</v>
      </c>
      <c r="K33" s="232">
        <v>0.19</v>
      </c>
      <c r="L33" s="210">
        <v>0.02</v>
      </c>
      <c r="M33" s="211">
        <v>0.6</v>
      </c>
      <c r="N33" s="211">
        <v>9.8000000000000007</v>
      </c>
      <c r="O33" s="208"/>
      <c r="P33" s="142"/>
      <c r="Q33" s="50"/>
      <c r="R33" s="48"/>
      <c r="S33" s="48"/>
      <c r="T33" s="48"/>
      <c r="U33" s="48"/>
      <c r="V33" s="48"/>
      <c r="W33" s="48"/>
      <c r="X33" s="48"/>
      <c r="Y33" s="48"/>
      <c r="Z33" s="48"/>
      <c r="AA33" s="48"/>
      <c r="AB33" s="48"/>
      <c r="AC33" s="48"/>
      <c r="AD33" s="48"/>
    </row>
    <row r="34" spans="1:33" s="110" customFormat="1" ht="15.6">
      <c r="A34" s="223">
        <v>45239</v>
      </c>
      <c r="B34" s="209" t="s">
        <v>1109</v>
      </c>
      <c r="C34" s="224">
        <v>103</v>
      </c>
      <c r="D34" s="209" t="s">
        <v>45</v>
      </c>
      <c r="E34" s="209" t="s">
        <v>1110</v>
      </c>
      <c r="F34" s="209" t="s">
        <v>218</v>
      </c>
      <c r="G34" s="209">
        <v>8</v>
      </c>
      <c r="H34" s="197">
        <v>23.6</v>
      </c>
      <c r="I34" s="197">
        <v>6.1</v>
      </c>
      <c r="J34" s="197">
        <v>28.8</v>
      </c>
      <c r="K34" s="225">
        <v>0.4</v>
      </c>
      <c r="L34" s="196">
        <v>3.6999999999999998E-2</v>
      </c>
      <c r="M34" s="197">
        <v>1</v>
      </c>
      <c r="N34" s="197">
        <v>7.5</v>
      </c>
      <c r="O34" s="208"/>
      <c r="P34" s="142"/>
      <c r="Q34" s="50"/>
      <c r="R34" s="48"/>
      <c r="S34" s="48"/>
      <c r="T34" s="48"/>
      <c r="U34" s="48"/>
      <c r="V34" s="48"/>
      <c r="W34" s="48"/>
      <c r="X34" s="48"/>
      <c r="Y34" s="48"/>
      <c r="Z34" s="48"/>
      <c r="AA34" s="48"/>
      <c r="AB34" s="48"/>
      <c r="AC34" s="48"/>
      <c r="AD34" s="48"/>
    </row>
    <row r="35" spans="1:33" s="123" customFormat="1" ht="15.6">
      <c r="A35" s="61">
        <v>44986</v>
      </c>
      <c r="B35" s="41" t="s">
        <v>1049</v>
      </c>
      <c r="C35" s="48">
        <v>103</v>
      </c>
      <c r="D35" s="48" t="str">
        <f>VLOOKUP(C35,site.locations!$A$3:$B$27,2,FALSE)</f>
        <v>Baldwin Creek Near St. Paul</v>
      </c>
      <c r="E35" s="41" t="s">
        <v>931</v>
      </c>
      <c r="F35" s="41" t="s">
        <v>218</v>
      </c>
      <c r="G35" s="42">
        <v>4</v>
      </c>
      <c r="H35" s="42">
        <v>16.8</v>
      </c>
      <c r="I35" s="42">
        <v>6</v>
      </c>
      <c r="J35" s="42">
        <v>41.2</v>
      </c>
      <c r="K35" s="43">
        <v>0.1</v>
      </c>
      <c r="L35" s="41">
        <v>2.5000000000000001E-2</v>
      </c>
      <c r="M35" s="42">
        <v>0.5</v>
      </c>
      <c r="N35" s="42">
        <v>6.9</v>
      </c>
      <c r="O35" s="212">
        <v>11</v>
      </c>
      <c r="P35" s="48"/>
      <c r="Q35" s="50">
        <v>0.55555555555555558</v>
      </c>
      <c r="R35" s="48">
        <v>50</v>
      </c>
      <c r="S35" s="48">
        <v>65</v>
      </c>
      <c r="T35" s="48"/>
      <c r="U35" s="48"/>
      <c r="V35" s="48"/>
      <c r="W35" s="48"/>
      <c r="X35" s="48"/>
      <c r="Y35" s="48"/>
      <c r="Z35" s="48"/>
      <c r="AA35" s="48"/>
      <c r="AB35" s="48"/>
      <c r="AC35" s="48"/>
      <c r="AD35" s="48"/>
      <c r="AE35" s="110"/>
      <c r="AF35" s="110"/>
    </row>
    <row r="36" spans="1:33" s="123" customFormat="1" ht="15.6">
      <c r="A36" s="233">
        <v>45072.388888888898</v>
      </c>
      <c r="B36" s="48" t="s">
        <v>1067</v>
      </c>
      <c r="C36" s="48">
        <v>103</v>
      </c>
      <c r="D36" s="48" t="str">
        <f>VLOOKUP(C36,site.locations!$A$3:$B$27,2,FALSE)</f>
        <v>Baldwin Creek Near St. Paul</v>
      </c>
      <c r="E36" s="48" t="s">
        <v>510</v>
      </c>
      <c r="F36" s="48" t="s">
        <v>218</v>
      </c>
      <c r="G36" s="67">
        <v>8</v>
      </c>
      <c r="H36" s="67">
        <v>17.2</v>
      </c>
      <c r="I36" s="67">
        <v>6.1</v>
      </c>
      <c r="J36" s="67">
        <v>26.1</v>
      </c>
      <c r="K36" s="212">
        <v>0.19</v>
      </c>
      <c r="L36" s="214">
        <v>0.02</v>
      </c>
      <c r="M36" s="67">
        <v>0.6</v>
      </c>
      <c r="N36" s="67">
        <v>9.8000000000000007</v>
      </c>
      <c r="O36" s="212">
        <v>9.77</v>
      </c>
      <c r="P36" s="67">
        <v>99.7</v>
      </c>
      <c r="Q36" s="50">
        <v>0.3888888888888889</v>
      </c>
      <c r="R36" s="48"/>
      <c r="S36" s="48"/>
      <c r="T36" s="48">
        <v>15</v>
      </c>
      <c r="U36" s="48">
        <v>20</v>
      </c>
      <c r="V36" s="48">
        <v>16.399999999999999</v>
      </c>
      <c r="W36" s="48">
        <v>2</v>
      </c>
      <c r="X36" s="48">
        <v>1</v>
      </c>
      <c r="Y36" s="48">
        <v>1</v>
      </c>
      <c r="Z36" s="48">
        <v>6</v>
      </c>
      <c r="AA36" s="48">
        <v>2</v>
      </c>
      <c r="AB36" s="48">
        <v>1</v>
      </c>
      <c r="AC36" s="48">
        <v>9</v>
      </c>
      <c r="AD36" s="48" t="s">
        <v>182</v>
      </c>
      <c r="AE36" s="110"/>
      <c r="AF36" s="110"/>
    </row>
    <row r="37" spans="1:33" s="123" customFormat="1" ht="15.6">
      <c r="A37" s="61">
        <v>45239</v>
      </c>
      <c r="B37" s="41" t="s">
        <v>1109</v>
      </c>
      <c r="C37" s="268">
        <v>103</v>
      </c>
      <c r="D37" s="41" t="s">
        <v>45</v>
      </c>
      <c r="E37" s="41" t="s">
        <v>1110</v>
      </c>
      <c r="F37" s="41" t="s">
        <v>218</v>
      </c>
      <c r="G37" s="41">
        <v>8</v>
      </c>
      <c r="H37" s="42">
        <v>23.6</v>
      </c>
      <c r="I37" s="42">
        <v>6.1</v>
      </c>
      <c r="J37" s="42">
        <v>28.8</v>
      </c>
      <c r="K37" s="43">
        <v>0.4</v>
      </c>
      <c r="L37" s="44">
        <v>3.6999999999999998E-2</v>
      </c>
      <c r="M37" s="42">
        <v>1</v>
      </c>
      <c r="N37" s="42">
        <v>7.5</v>
      </c>
      <c r="O37" s="212">
        <v>9.6199999999999992</v>
      </c>
      <c r="P37" s="67">
        <v>96.6</v>
      </c>
      <c r="Q37" s="50">
        <v>0.4236111111111111</v>
      </c>
      <c r="R37" s="48"/>
      <c r="S37" s="48"/>
      <c r="T37" s="48">
        <v>15</v>
      </c>
      <c r="U37" s="48">
        <v>10.5</v>
      </c>
      <c r="V37" s="48">
        <v>15.1</v>
      </c>
      <c r="W37" s="48"/>
      <c r="X37" s="48"/>
      <c r="Y37" s="48"/>
      <c r="Z37" s="48"/>
      <c r="AA37" s="48"/>
      <c r="AB37" s="48"/>
      <c r="AC37" s="48"/>
      <c r="AD37" s="48"/>
      <c r="AE37" s="110"/>
      <c r="AF37" s="110"/>
    </row>
    <row r="38" spans="1:33" s="123" customFormat="1">
      <c r="A38" s="226">
        <v>45330.489583333299</v>
      </c>
      <c r="B38" s="41" t="s">
        <v>1128</v>
      </c>
      <c r="C38" s="41">
        <v>103</v>
      </c>
      <c r="D38" s="41" t="s">
        <v>45</v>
      </c>
      <c r="E38" s="41" t="s">
        <v>1110</v>
      </c>
      <c r="F38" s="41" t="s">
        <v>218</v>
      </c>
      <c r="G38" s="42">
        <v>4</v>
      </c>
      <c r="H38" s="42">
        <v>15.8</v>
      </c>
      <c r="I38" s="42">
        <v>7</v>
      </c>
      <c r="J38" s="42">
        <v>16.899999999999999</v>
      </c>
      <c r="K38" s="43">
        <v>0.193</v>
      </c>
      <c r="L38" s="44">
        <v>2.8000000000000001E-2</v>
      </c>
      <c r="M38" s="42">
        <v>0</v>
      </c>
      <c r="N38" s="42">
        <v>6.8</v>
      </c>
      <c r="O38" s="212">
        <v>11.8</v>
      </c>
      <c r="P38" s="67">
        <v>105</v>
      </c>
      <c r="Q38" s="50">
        <v>0.48958333333333331</v>
      </c>
      <c r="R38" s="48"/>
      <c r="S38" s="48"/>
      <c r="T38" s="48">
        <v>10</v>
      </c>
      <c r="U38" s="48">
        <v>18</v>
      </c>
      <c r="V38" s="48">
        <v>10.3</v>
      </c>
      <c r="W38" s="48"/>
      <c r="X38" s="48"/>
      <c r="Y38" s="48"/>
      <c r="Z38" s="48"/>
      <c r="AA38" s="48"/>
      <c r="AB38" s="48"/>
      <c r="AC38" s="48"/>
      <c r="AD38" s="48"/>
    </row>
    <row r="39" spans="1:33" s="123" customFormat="1">
      <c r="A39" s="61">
        <v>45428</v>
      </c>
      <c r="B39" s="41" t="s">
        <v>1156</v>
      </c>
      <c r="C39" s="41">
        <v>103</v>
      </c>
      <c r="D39" s="41" t="s">
        <v>45</v>
      </c>
      <c r="E39" s="41" t="s">
        <v>1110</v>
      </c>
      <c r="F39" s="41" t="s">
        <v>218</v>
      </c>
      <c r="G39" s="41">
        <v>8</v>
      </c>
      <c r="H39" s="41">
        <v>23.5</v>
      </c>
      <c r="I39" s="41">
        <v>5.8</v>
      </c>
      <c r="J39" s="41">
        <v>30.4</v>
      </c>
      <c r="K39" s="41">
        <v>0.16</v>
      </c>
      <c r="L39" s="41" t="s">
        <v>1433</v>
      </c>
      <c r="M39" s="41" t="s">
        <v>1434</v>
      </c>
      <c r="N39" s="41" t="s">
        <v>1435</v>
      </c>
      <c r="O39" s="48">
        <v>10</v>
      </c>
      <c r="P39" s="48">
        <v>108.4</v>
      </c>
      <c r="Q39" s="50">
        <v>0.59375</v>
      </c>
      <c r="R39" s="48"/>
      <c r="S39" s="48">
        <v>78</v>
      </c>
      <c r="T39" s="48"/>
      <c r="U39" s="48"/>
      <c r="V39" s="48">
        <v>19.100000000000001</v>
      </c>
      <c r="W39" s="48">
        <v>3</v>
      </c>
      <c r="X39" s="48">
        <v>1</v>
      </c>
      <c r="Y39" s="48">
        <v>0</v>
      </c>
      <c r="Z39" s="48">
        <v>9</v>
      </c>
      <c r="AA39" s="48">
        <v>2</v>
      </c>
      <c r="AB39" s="48">
        <v>0</v>
      </c>
      <c r="AC39" s="48">
        <v>12</v>
      </c>
      <c r="AD39" s="48" t="s">
        <v>183</v>
      </c>
    </row>
    <row r="40" spans="1:33" s="123" customFormat="1">
      <c r="A40" s="61">
        <v>45525</v>
      </c>
      <c r="B40" s="41" t="s">
        <v>1183</v>
      </c>
      <c r="C40" s="41">
        <v>103</v>
      </c>
      <c r="D40" s="41" t="s">
        <v>1184</v>
      </c>
      <c r="E40" s="41" t="s">
        <v>1184</v>
      </c>
      <c r="F40" s="41" t="s">
        <v>218</v>
      </c>
      <c r="G40" s="41">
        <v>4</v>
      </c>
      <c r="H40" s="41">
        <v>28.6</v>
      </c>
      <c r="I40" s="41">
        <v>7</v>
      </c>
      <c r="J40" s="41">
        <v>35</v>
      </c>
      <c r="K40" s="41">
        <v>0.20699999999999999</v>
      </c>
      <c r="L40" s="41">
        <v>2.1000000000000001E-2</v>
      </c>
      <c r="M40" s="41">
        <v>0.1</v>
      </c>
      <c r="N40" s="41">
        <v>12.6</v>
      </c>
      <c r="O40" s="74">
        <v>7.96</v>
      </c>
      <c r="P40" s="67">
        <v>96.2</v>
      </c>
      <c r="Q40" s="213">
        <v>0.73611111111111116</v>
      </c>
      <c r="R40" s="67"/>
      <c r="S40" s="67">
        <v>82</v>
      </c>
      <c r="T40" s="67"/>
      <c r="U40" s="67"/>
      <c r="V40" s="67">
        <v>24.8</v>
      </c>
      <c r="W40" s="48">
        <v>0</v>
      </c>
      <c r="X40" s="67">
        <v>0</v>
      </c>
      <c r="Y40" s="67">
        <v>0</v>
      </c>
      <c r="Z40" s="67">
        <v>0</v>
      </c>
      <c r="AA40" s="67">
        <v>0</v>
      </c>
      <c r="AB40" s="67">
        <v>0</v>
      </c>
      <c r="AC40" s="67">
        <v>0</v>
      </c>
      <c r="AD40" s="48" t="s">
        <v>1149</v>
      </c>
    </row>
    <row r="41" spans="1:33" s="123" customFormat="1" ht="15.6">
      <c r="A41" s="233">
        <v>45614.505555555559</v>
      </c>
      <c r="B41" s="48" t="s">
        <v>1193</v>
      </c>
      <c r="C41" s="48">
        <v>103</v>
      </c>
      <c r="D41" s="48" t="s">
        <v>1194</v>
      </c>
      <c r="E41" s="48" t="s">
        <v>1194</v>
      </c>
      <c r="F41" s="48" t="s">
        <v>218</v>
      </c>
      <c r="G41" s="67">
        <v>4</v>
      </c>
      <c r="H41" s="67">
        <v>32.4</v>
      </c>
      <c r="I41" s="67">
        <v>7</v>
      </c>
      <c r="J41" s="67">
        <v>28.9</v>
      </c>
      <c r="K41" s="212">
        <v>0.17799999999999999</v>
      </c>
      <c r="L41" s="214">
        <v>2.3E-2</v>
      </c>
      <c r="M41" s="67">
        <v>0</v>
      </c>
      <c r="N41" s="67">
        <v>8</v>
      </c>
      <c r="O41" s="212">
        <v>10.23</v>
      </c>
      <c r="P41" s="67">
        <v>102.3</v>
      </c>
      <c r="Q41" s="50">
        <v>0.66666666666666663</v>
      </c>
      <c r="R41" s="48" t="s">
        <v>1195</v>
      </c>
      <c r="S41" s="48">
        <v>67.5</v>
      </c>
      <c r="T41" s="67" t="s">
        <v>1195</v>
      </c>
      <c r="U41" s="67">
        <f>(5/9)*(S41-32)</f>
        <v>19.722222222222221</v>
      </c>
      <c r="V41" s="48">
        <v>15.4</v>
      </c>
      <c r="W41" s="48" t="s">
        <v>1192</v>
      </c>
      <c r="X41" s="48" t="s">
        <v>1192</v>
      </c>
      <c r="Y41" s="48" t="s">
        <v>1192</v>
      </c>
      <c r="Z41" s="48" t="s">
        <v>1192</v>
      </c>
      <c r="AA41" s="48" t="s">
        <v>1192</v>
      </c>
      <c r="AB41" s="48" t="s">
        <v>1192</v>
      </c>
      <c r="AC41" s="48" t="s">
        <v>1192</v>
      </c>
      <c r="AD41" s="48" t="s">
        <v>1192</v>
      </c>
      <c r="AE41" s="110"/>
      <c r="AF41" s="110"/>
    </row>
    <row r="42" spans="1:33">
      <c r="A42" s="226">
        <v>45711</v>
      </c>
      <c r="B42" s="41" t="s">
        <v>1234</v>
      </c>
      <c r="C42" s="48">
        <v>103</v>
      </c>
      <c r="D42" s="41" t="s">
        <v>510</v>
      </c>
      <c r="E42" s="41" t="s">
        <v>510</v>
      </c>
      <c r="F42" s="41" t="s">
        <v>218</v>
      </c>
      <c r="G42" s="42">
        <v>4</v>
      </c>
      <c r="H42" s="42">
        <v>19.100000000000001</v>
      </c>
      <c r="I42" s="42">
        <v>6.3</v>
      </c>
      <c r="J42" s="42">
        <v>21</v>
      </c>
      <c r="K42" s="43">
        <v>0.17499999999999999</v>
      </c>
      <c r="L42" s="44">
        <v>1.2E-2</v>
      </c>
      <c r="M42" s="42">
        <v>0</v>
      </c>
      <c r="N42" s="42">
        <v>6.7</v>
      </c>
      <c r="O42" s="48">
        <v>13.5</v>
      </c>
      <c r="P42" s="48">
        <v>107.7</v>
      </c>
      <c r="Q42" s="213">
        <v>0.45833333333333331</v>
      </c>
      <c r="R42" s="48">
        <v>42.3</v>
      </c>
      <c r="S42" s="48">
        <v>50</v>
      </c>
      <c r="T42" s="48">
        <f t="shared" ref="T42:U42" si="2">(R42-32)/1.8</f>
        <v>5.7222222222222205</v>
      </c>
      <c r="U42" s="48">
        <f t="shared" si="2"/>
        <v>10</v>
      </c>
      <c r="V42" s="48">
        <v>5.7</v>
      </c>
      <c r="W42" s="48" t="s">
        <v>1192</v>
      </c>
      <c r="X42" s="48" t="s">
        <v>1192</v>
      </c>
      <c r="Y42" s="48" t="s">
        <v>1192</v>
      </c>
      <c r="Z42" s="48" t="s">
        <v>1192</v>
      </c>
      <c r="AA42" s="48" t="s">
        <v>1192</v>
      </c>
      <c r="AB42" s="48" t="s">
        <v>1192</v>
      </c>
      <c r="AC42" s="48" t="s">
        <v>1192</v>
      </c>
      <c r="AD42" s="48" t="s">
        <v>1192</v>
      </c>
    </row>
    <row r="43" spans="1:33" s="179" customFormat="1" ht="15">
      <c r="A43" s="233">
        <v>45819.570833333331</v>
      </c>
      <c r="B43" s="48" t="s">
        <v>1255</v>
      </c>
      <c r="C43" s="48">
        <v>103</v>
      </c>
      <c r="D43" s="48" t="s">
        <v>998</v>
      </c>
      <c r="E43" s="48" t="s">
        <v>998</v>
      </c>
      <c r="F43" s="48" t="s">
        <v>218</v>
      </c>
      <c r="G43" s="48">
        <v>4</v>
      </c>
      <c r="H43" s="67">
        <v>18.600000000000001</v>
      </c>
      <c r="I43" s="67">
        <v>6.4</v>
      </c>
      <c r="J43" s="67">
        <v>24.6</v>
      </c>
      <c r="K43" s="48">
        <v>7.4999999999999997E-2</v>
      </c>
      <c r="L43" s="48">
        <v>4.1000000000000002E-2</v>
      </c>
      <c r="M43" s="67">
        <v>0.8</v>
      </c>
      <c r="N43" s="67">
        <v>11.6</v>
      </c>
      <c r="O43" s="48">
        <v>9.7899999999999991</v>
      </c>
      <c r="P43" s="48">
        <v>102.7</v>
      </c>
      <c r="Q43" s="50">
        <v>0.40277777777777779</v>
      </c>
      <c r="R43" s="48"/>
      <c r="S43" s="48">
        <v>82</v>
      </c>
      <c r="T43" s="48"/>
      <c r="U43" s="48"/>
      <c r="V43" s="48">
        <v>17.5</v>
      </c>
      <c r="W43" s="48">
        <v>3</v>
      </c>
      <c r="X43" s="48">
        <v>2</v>
      </c>
      <c r="Y43" s="48">
        <v>1</v>
      </c>
      <c r="Z43" s="48">
        <v>9</v>
      </c>
      <c r="AA43" s="48">
        <v>4</v>
      </c>
      <c r="AB43" s="48">
        <v>1</v>
      </c>
      <c r="AC43" s="48">
        <v>14</v>
      </c>
      <c r="AD43" s="48" t="s">
        <v>183</v>
      </c>
    </row>
    <row r="44" spans="1:33" s="51" customFormat="1">
      <c r="A44" s="233">
        <v>45904</v>
      </c>
      <c r="B44" s="48" t="s">
        <v>1268</v>
      </c>
      <c r="C44" s="51">
        <v>103</v>
      </c>
      <c r="D44" s="56" t="s">
        <v>998</v>
      </c>
      <c r="E44" s="56" t="s">
        <v>998</v>
      </c>
      <c r="F44" s="56" t="s">
        <v>218</v>
      </c>
      <c r="G44" s="56">
        <v>12</v>
      </c>
      <c r="H44" s="56">
        <v>236.2</v>
      </c>
      <c r="I44" s="56">
        <v>6.2</v>
      </c>
      <c r="J44" s="56">
        <v>24.2</v>
      </c>
      <c r="K44" s="56">
        <v>0.41099999999999998</v>
      </c>
      <c r="L44" s="56">
        <v>2.1000000000000001E-2</v>
      </c>
      <c r="M44" s="56">
        <v>0.5</v>
      </c>
      <c r="N44" s="56">
        <v>2.8</v>
      </c>
      <c r="O44" s="301">
        <v>8.35</v>
      </c>
      <c r="P44" s="302">
        <v>97.4</v>
      </c>
      <c r="Q44" s="288">
        <v>0.68055555555555558</v>
      </c>
      <c r="U44" s="51">
        <v>26.5</v>
      </c>
      <c r="V44" s="51">
        <v>23.4</v>
      </c>
      <c r="W44" s="51">
        <v>3</v>
      </c>
      <c r="X44" s="51">
        <v>0</v>
      </c>
      <c r="Y44" s="51">
        <v>2</v>
      </c>
      <c r="Z44" s="51">
        <v>9</v>
      </c>
      <c r="AA44" s="51">
        <v>0</v>
      </c>
      <c r="AB44" s="51">
        <v>2</v>
      </c>
      <c r="AC44" s="51">
        <v>11</v>
      </c>
      <c r="AD44" s="51" t="s">
        <v>183</v>
      </c>
    </row>
    <row r="45" spans="1:33" ht="15.6">
      <c r="A45" s="340">
        <v>46001</v>
      </c>
      <c r="B45" s="341" t="s">
        <v>1303</v>
      </c>
      <c r="C45" s="342">
        <v>103</v>
      </c>
      <c r="D45" s="341" t="s">
        <v>1184</v>
      </c>
      <c r="E45" s="341" t="s">
        <v>1184</v>
      </c>
      <c r="F45" s="341" t="s">
        <v>218</v>
      </c>
      <c r="G45" s="343">
        <v>4</v>
      </c>
      <c r="H45" s="343">
        <v>18.899999999999999</v>
      </c>
      <c r="I45" s="343">
        <v>6.5</v>
      </c>
      <c r="J45" s="343">
        <v>25.8</v>
      </c>
      <c r="K45" s="344">
        <v>5.8000000000000003E-2</v>
      </c>
      <c r="L45" s="345">
        <v>2.1000000000000001E-2</v>
      </c>
      <c r="M45" s="343">
        <v>0</v>
      </c>
      <c r="N45" s="343">
        <v>11</v>
      </c>
      <c r="O45" s="346">
        <v>14.53</v>
      </c>
      <c r="P45" s="347">
        <v>127</v>
      </c>
      <c r="Q45" s="348">
        <v>0.56458333333333333</v>
      </c>
      <c r="R45" s="342"/>
      <c r="S45" s="342">
        <v>51</v>
      </c>
      <c r="T45" s="342"/>
      <c r="U45" s="342"/>
      <c r="V45" s="342">
        <v>9.6999999999999993</v>
      </c>
      <c r="W45" s="342"/>
      <c r="X45" s="342"/>
      <c r="Y45" s="342"/>
      <c r="Z45" s="342"/>
      <c r="AA45" s="342"/>
      <c r="AB45" s="342"/>
      <c r="AC45" s="342"/>
      <c r="AD45" s="342"/>
      <c r="AE45" s="349"/>
      <c r="AF45" s="349"/>
      <c r="AG45" s="349"/>
    </row>
  </sheetData>
  <mergeCells count="2">
    <mergeCell ref="W1:Y1"/>
    <mergeCell ref="Z1:AB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60187c-bbdf-4d7b-a207-2f073632dcab">
      <Terms xmlns="http://schemas.microsoft.com/office/infopath/2007/PartnerControls"/>
    </lcf76f155ced4ddcb4097134ff3c332f>
    <TaxCatchAll xmlns="379fc311-9841-41f8-9223-b146cc18f75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15E48B2091A647B19753D77A26AA54" ma:contentTypeVersion="19" ma:contentTypeDescription="Create a new document." ma:contentTypeScope="" ma:versionID="6908b787779008899fb720ff5cf59f54">
  <xsd:schema xmlns:xsd="http://www.w3.org/2001/XMLSchema" xmlns:xs="http://www.w3.org/2001/XMLSchema" xmlns:p="http://schemas.microsoft.com/office/2006/metadata/properties" xmlns:ns2="379fc311-9841-41f8-9223-b146cc18f75d" xmlns:ns3="5760187c-bbdf-4d7b-a207-2f073632dcab" targetNamespace="http://schemas.microsoft.com/office/2006/metadata/properties" ma:root="true" ma:fieldsID="88985303df1ad973fa0688501d6f7e3c" ns2:_="" ns3:_="">
    <xsd:import namespace="379fc311-9841-41f8-9223-b146cc18f75d"/>
    <xsd:import namespace="5760187c-bbdf-4d7b-a207-2f073632dc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fc311-9841-41f8-9223-b146cc18f75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8adebc40-1616-4e80-a360-8d9417d1283c}" ma:internalName="TaxCatchAll" ma:showField="CatchAllData" ma:web="379fc311-9841-41f8-9223-b146cc18f7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0187c-bbdf-4d7b-a207-2f073632dca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9d745e1-fdc2-40fb-9542-9efe4e2174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8EE0D-710A-43A4-95D2-11BC41A914C5}"/>
</file>

<file path=customXml/itemProps2.xml><?xml version="1.0" encoding="utf-8"?>
<ds:datastoreItem xmlns:ds="http://schemas.openxmlformats.org/officeDocument/2006/customXml" ds:itemID="{4330D9FB-B63C-4576-A6D9-28815E4EB5BA}"/>
</file>

<file path=customXml/itemProps3.xml><?xml version="1.0" encoding="utf-8"?>
<ds:datastoreItem xmlns:ds="http://schemas.openxmlformats.org/officeDocument/2006/customXml" ds:itemID="{392081A4-F23F-429E-9110-C72A71361B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Marie Purtle</dc:creator>
  <cp:keywords/>
  <dc:description/>
  <cp:lastModifiedBy/>
  <cp:revision/>
  <dcterms:created xsi:type="dcterms:W3CDTF">2020-12-07T15:57:22Z</dcterms:created>
  <dcterms:modified xsi:type="dcterms:W3CDTF">2026-01-05T16:42:48Z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0x0101005915E48B2091A647B19753D77A26AA54</vt:lpwstr>
  </property>
  <property fmtid="{D5CDD505-2E9C-101B-9397-08002B2CF9AE}" pid="3" name="MediaServiceImageTags">
    <vt:lpwstr/>
  </property>
</Properties>
</file>